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h0co007\ENVAFF\internal\Corp Sustainability Rpt\___Survey Documents\2020\CAR Data Table\Final Documents\"/>
    </mc:Choice>
  </mc:AlternateContent>
  <workbookProtection workbookAlgorithmName="SHA-512" workbookHashValue="zam+5qVHUl0xgO8ro+8h58ceM9t/LYGIxXJexqUgdEpwKT5PAwUuveCfhjXy6V4xElI5TJMiJrK6OTk1eO2Q0g==" workbookSaltValue="F3JpCluO9HAY3sj0stSK/A==" workbookSpinCount="100000" lockStructure="1"/>
  <bookViews>
    <workbookView xWindow="0" yWindow="0" windowWidth="19200" windowHeight="6000" firstSheet="1" activeTab="6"/>
  </bookViews>
  <sheets>
    <sheet name="Energy" sheetId="2" r:id="rId1"/>
    <sheet name="Emissions" sheetId="3" r:id="rId2"/>
    <sheet name="Water" sheetId="4" r:id="rId3"/>
    <sheet name="Waste" sheetId="5" r:id="rId4"/>
    <sheet name="Grid Reliability &amp; EE" sheetId="6" r:id="rId5"/>
    <sheet name="Safety &amp; Health &amp; Workforce" sheetId="11" r:id="rId6"/>
    <sheet name="Customer, Community, &amp; Economic" sheetId="8" r:id="rId7"/>
    <sheet name="Governance" sheetId="9" r:id="rId8"/>
    <sheet name="Policy &amp; Disclosures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12" i="3" l="1"/>
  <c r="D9" i="3"/>
  <c r="C9" i="3"/>
  <c r="B9" i="3"/>
  <c r="D7" i="3"/>
  <c r="C7" i="3"/>
  <c r="B7" i="3"/>
  <c r="D35" i="4"/>
  <c r="C35" i="4"/>
  <c r="B35" i="4"/>
  <c r="D33" i="4"/>
  <c r="C33" i="4"/>
  <c r="B33" i="4"/>
  <c r="D29" i="4"/>
  <c r="C29" i="4"/>
  <c r="B29" i="4"/>
  <c r="D23" i="4"/>
  <c r="D24" i="4" s="1"/>
  <c r="D25" i="4" s="1"/>
  <c r="C23" i="4"/>
  <c r="C24" i="4" s="1"/>
  <c r="C25" i="4" s="1"/>
  <c r="B23" i="4"/>
  <c r="B24" i="4" s="1"/>
  <c r="B25" i="4" s="1"/>
  <c r="D17" i="4"/>
  <c r="D18" i="4" s="1"/>
  <c r="D19" i="4" s="1"/>
  <c r="D20" i="4" s="1"/>
  <c r="C17" i="4"/>
  <c r="C18" i="4" s="1"/>
  <c r="C19" i="4" s="1"/>
  <c r="C20" i="4" s="1"/>
  <c r="B17" i="4"/>
  <c r="B18" i="4" s="1"/>
  <c r="B19" i="4" s="1"/>
  <c r="B20" i="4" s="1"/>
  <c r="D11" i="4"/>
  <c r="D12" i="4" s="1"/>
  <c r="C11" i="4"/>
  <c r="C12" i="4" s="1"/>
  <c r="B11" i="4"/>
  <c r="B12" i="4" s="1"/>
  <c r="C10" i="5"/>
  <c r="B10" i="5"/>
  <c r="D7" i="5"/>
  <c r="D10" i="5" s="1"/>
  <c r="D22" i="3" l="1"/>
  <c r="D19" i="2"/>
  <c r="D14" i="2"/>
  <c r="D11" i="2"/>
  <c r="D10" i="2"/>
  <c r="D9" i="2"/>
  <c r="D8" i="2" l="1"/>
  <c r="C11" i="2" l="1"/>
  <c r="C10" i="2"/>
  <c r="C9" i="2"/>
  <c r="C6" i="2"/>
  <c r="C5" i="2"/>
</calcChain>
</file>

<file path=xl/sharedStrings.xml><?xml version="1.0" encoding="utf-8"?>
<sst xmlns="http://schemas.openxmlformats.org/spreadsheetml/2006/main" count="389" uniqueCount="331">
  <si>
    <t>Metric</t>
  </si>
  <si>
    <t>Data year 2017</t>
  </si>
  <si>
    <t>Data year 2018</t>
  </si>
  <si>
    <t>Data year 2019</t>
  </si>
  <si>
    <t>Total Owned Nameplate Generation Capacity (MW)</t>
  </si>
  <si>
    <t xml:space="preserve">Coal </t>
  </si>
  <si>
    <t>Natural Gas</t>
  </si>
  <si>
    <t>Nuclear</t>
  </si>
  <si>
    <t>Total Renewable Energy Resources</t>
  </si>
  <si>
    <t>Hydroelectric</t>
  </si>
  <si>
    <t>Solar</t>
  </si>
  <si>
    <t>Wind</t>
  </si>
  <si>
    <t xml:space="preserve">  Other</t>
  </si>
  <si>
    <t>Generation (MW)</t>
  </si>
  <si>
    <t>Net Generation for the Data Year</t>
  </si>
  <si>
    <t>Coal</t>
  </si>
  <si>
    <t>Petroleum</t>
  </si>
  <si>
    <t>Total Renewable Generation</t>
  </si>
  <si>
    <t>Hydro</t>
  </si>
  <si>
    <t>Other</t>
  </si>
  <si>
    <r>
      <t>CO</t>
    </r>
    <r>
      <rPr>
        <sz val="10"/>
        <color indexed="8"/>
        <rFont val="Calibri"/>
        <family val="2"/>
      </rPr>
      <t>2 (Metric Tons)</t>
    </r>
  </si>
  <si>
    <t>Mercury (Lbs)</t>
  </si>
  <si>
    <t xml:space="preserve">Mercury (kg) </t>
  </si>
  <si>
    <t>SO2 (Lbs)</t>
  </si>
  <si>
    <t>SO2 (MT)</t>
  </si>
  <si>
    <t>NOx (Lbs)</t>
  </si>
  <si>
    <t>NOx (MT)</t>
  </si>
  <si>
    <t>Location Based</t>
  </si>
  <si>
    <t>Market Based</t>
  </si>
  <si>
    <t>Emissions CO2e</t>
  </si>
  <si>
    <t>Total Scope 1 emissions CO2e (Metric Tons)</t>
  </si>
  <si>
    <t>CO2 (MT)</t>
  </si>
  <si>
    <t>CH4 (MT CO2e)</t>
  </si>
  <si>
    <t>N2O (MT CO2e)</t>
  </si>
  <si>
    <t>SF6 (MT CO2e)</t>
  </si>
  <si>
    <t xml:space="preserve">Scope 1 and 2 intensity (Metric Tons CO2e/total revenue $) </t>
  </si>
  <si>
    <t xml:space="preserve">Scope 1 and 2 intensity (Metric Tons CO2e/MWh generated) </t>
  </si>
  <si>
    <t>Total Scope 2 Emissions CO2e (Metric Tons)</t>
  </si>
  <si>
    <t>Total Scope 3 CO2e (Metric Tons)</t>
  </si>
  <si>
    <t xml:space="preserve">Water </t>
  </si>
  <si>
    <t>Water Withdrawal</t>
  </si>
  <si>
    <t xml:space="preserve">Water Withdrawal by Source Breakdown </t>
  </si>
  <si>
    <t>Surface Water Withdrawal (m3/year)</t>
  </si>
  <si>
    <t>NA</t>
  </si>
  <si>
    <t>Other (m3/year)</t>
  </si>
  <si>
    <t>Water Discharge</t>
  </si>
  <si>
    <t>Total Water Discharge (Million Gallons per day)</t>
  </si>
  <si>
    <t>Total Water Discharge (Million Gallons/ year)</t>
  </si>
  <si>
    <t>Total Water Discharge (Billions of Liters/year)</t>
  </si>
  <si>
    <t>Total Water Consumption (Million Gallons per day)</t>
  </si>
  <si>
    <t>Total Water Consumption (Million Gallons/ year)</t>
  </si>
  <si>
    <t>Total Water Consumption (billions of Liters/year)</t>
  </si>
  <si>
    <t>Total Water Consumption (m3/year)</t>
  </si>
  <si>
    <t>Freshwater (m3/year)</t>
  </si>
  <si>
    <t>other (m3/year)</t>
  </si>
  <si>
    <t>Consumptive Water use intensity (gallons/Net MWh)</t>
  </si>
  <si>
    <t>Consumptive Water use intensity (Billions of liters/Net MWh)</t>
  </si>
  <si>
    <t>Non- Consumptive Water use intensity (gallons/Net MWh)</t>
  </si>
  <si>
    <t>Non- Consumptive Water use intensity (Billions of liters/Net MWh)</t>
  </si>
  <si>
    <t>Notes about Data</t>
  </si>
  <si>
    <t>Fresh surface water only</t>
  </si>
  <si>
    <t>Waste</t>
  </si>
  <si>
    <t>Coal Combustion Products</t>
  </si>
  <si>
    <t>Total CCPs Generated (Tons)</t>
  </si>
  <si>
    <t>Regulated (Tons)</t>
  </si>
  <si>
    <t>Total CCPs Diverted from Landfill (Tons)</t>
  </si>
  <si>
    <t>Facility Performance</t>
  </si>
  <si>
    <t>Facility energy consumption</t>
  </si>
  <si>
    <t>Grid Overview</t>
  </si>
  <si>
    <t>Transmission Lines</t>
  </si>
  <si>
    <t>Approx. 40,000</t>
  </si>
  <si>
    <t>Approx. 40,001</t>
  </si>
  <si>
    <t>Distribution Lines</t>
  </si>
  <si>
    <t>Approx. 219,000</t>
  </si>
  <si>
    <t>Approx. 220,000</t>
  </si>
  <si>
    <t>Approx. 221,000</t>
  </si>
  <si>
    <t>Reliability</t>
  </si>
  <si>
    <t>Average System Availability Index (ASAI)</t>
  </si>
  <si>
    <t xml:space="preserve"> Grid Overview: Reliability, Energy Efficiency Programs and Resource Projections</t>
  </si>
  <si>
    <t>EE Programs &amp; Smart Meters</t>
  </si>
  <si>
    <t xml:space="preserve">Annual Demand Savings (MW) </t>
  </si>
  <si>
    <t>Avoided CO2 Emissions (Metric Tons)</t>
  </si>
  <si>
    <t xml:space="preserve">Percent of total Electric Customers with smart meters (at end of year) </t>
  </si>
  <si>
    <t>Projected Resource Additions from 2020-2030</t>
  </si>
  <si>
    <t xml:space="preserve">Total Projected Resource additions (MW) </t>
  </si>
  <si>
    <t>Wind (MW)</t>
  </si>
  <si>
    <t>Solar (MW)</t>
  </si>
  <si>
    <t>Natural Gas (MW)</t>
  </si>
  <si>
    <t>SOCIAL PERFORMANCE</t>
  </si>
  <si>
    <t>Safety &amp; Health</t>
  </si>
  <si>
    <t>Contractor DART Rate</t>
  </si>
  <si>
    <t>Employee and Contractor DART Rate</t>
  </si>
  <si>
    <t>Total Employee Recordable Incident Rate (TRIR)</t>
  </si>
  <si>
    <t xml:space="preserve">Public Fatalities due to electrical contacts  </t>
  </si>
  <si>
    <t>$16.8 Million</t>
  </si>
  <si>
    <t>$25.5 Million</t>
  </si>
  <si>
    <t>$29.6 Million</t>
  </si>
  <si>
    <t>Workforce</t>
  </si>
  <si>
    <t>Total Number of Employees</t>
  </si>
  <si>
    <t>Workforce Demographics</t>
  </si>
  <si>
    <t>Traditionalists (1945 and Before)</t>
  </si>
  <si>
    <t>&lt;1%</t>
  </si>
  <si>
    <t>Baby Boomers (1946-1964)</t>
  </si>
  <si>
    <t xml:space="preserve">Generation X (1965-1980) </t>
  </si>
  <si>
    <t xml:space="preserve">Generation Z (1997 and Beyond) </t>
  </si>
  <si>
    <t>/</t>
  </si>
  <si>
    <t>Employee Turnover</t>
  </si>
  <si>
    <t>Workforce Diversity</t>
  </si>
  <si>
    <t>Total Number of Veteran Employees</t>
  </si>
  <si>
    <t>Workforce Planning</t>
  </si>
  <si>
    <t>Total number of executive/senior level officials</t>
  </si>
  <si>
    <t xml:space="preserve">Total number of Officials and Managers </t>
  </si>
  <si>
    <t>Total number of Professionals</t>
  </si>
  <si>
    <t>Total Female Employees</t>
  </si>
  <si>
    <t>Number of Female employees in an Executive/Senior level position</t>
  </si>
  <si>
    <t xml:space="preserve">Number of Female Officials and Managers  </t>
  </si>
  <si>
    <t>Number of Female Professionals</t>
  </si>
  <si>
    <t>Number of minority employees in an Executive/Senior level position</t>
  </si>
  <si>
    <t xml:space="preserve">Number of Minority Officials and Managers  </t>
  </si>
  <si>
    <t>Number of Minority Professionals</t>
  </si>
  <si>
    <t>Total number of career development advancements</t>
  </si>
  <si>
    <t>Total Hours of Employee Training (Hours)</t>
  </si>
  <si>
    <t>$1,220 Million</t>
  </si>
  <si>
    <t>Federal</t>
  </si>
  <si>
    <t>$198 Million</t>
  </si>
  <si>
    <t>$80 Million</t>
  </si>
  <si>
    <t>$118 Million</t>
  </si>
  <si>
    <t>Total Revenue</t>
  </si>
  <si>
    <t>$15.42 Billion</t>
  </si>
  <si>
    <t>$16.2 Billion</t>
  </si>
  <si>
    <t>$15.56 Billion</t>
  </si>
  <si>
    <t>Total Assets</t>
  </si>
  <si>
    <t>$64.7 Billion</t>
  </si>
  <si>
    <t>$68.8 Billion</t>
  </si>
  <si>
    <t>$75.9 Billion</t>
  </si>
  <si>
    <t>Total Annual Capital Expenditures/investments (nominal dollars)</t>
  </si>
  <si>
    <t>6,045 Million</t>
  </si>
  <si>
    <t>$5,964 Million</t>
  </si>
  <si>
    <t>Economic Development Contributions</t>
  </si>
  <si>
    <t>$2.3 Billion</t>
  </si>
  <si>
    <t>$1.9 Billion</t>
  </si>
  <si>
    <t>AEP 10K Report Links (by year released)</t>
  </si>
  <si>
    <t xml:space="preserve">http://d18rn0p25nwr6d.cloudfront.net/CIK-0000004904/c6a4c75d-e6fb-446a-a66b-d4a0407d851f.pdf </t>
  </si>
  <si>
    <t xml:space="preserve">http://d18rn0p25nwr6d.cloudfront.net/CIK-0000004904/cfa461ea-01b0-46a1-966d-d46c7cdaf6c0.pdf </t>
  </si>
  <si>
    <t>http://d18rn0p25nwr6d.cloudfront.net/CIK-0000004904/8eb2e4e3-60e8-4eb7-9c21-975052fe82a3.pdf</t>
  </si>
  <si>
    <t>Earnings per Share</t>
  </si>
  <si>
    <t>Cash Dividends per Common Share</t>
  </si>
  <si>
    <t>Book Value Per share</t>
  </si>
  <si>
    <t>Corporate Political Contributions</t>
  </si>
  <si>
    <t>Internal and External Lobbying Expenses</t>
  </si>
  <si>
    <t>$6.4 Million</t>
  </si>
  <si>
    <t>$6.7 Million</t>
  </si>
  <si>
    <t>$7.4 Million</t>
  </si>
  <si>
    <t>1.3 Million</t>
  </si>
  <si>
    <t>$1.6 Million</t>
  </si>
  <si>
    <t>$1.5 Million</t>
  </si>
  <si>
    <t>Total Contributions made by AEP's 5 PACs</t>
  </si>
  <si>
    <t>Customers</t>
  </si>
  <si>
    <t>Commercial</t>
  </si>
  <si>
    <t>Industrial</t>
  </si>
  <si>
    <t>Customer Assistance</t>
  </si>
  <si>
    <t>Energy</t>
  </si>
  <si>
    <t xml:space="preserve">Planned Employee Leave or Retirement over the next 5 years </t>
  </si>
  <si>
    <t xml:space="preserve">Number of development advancements for minority employees </t>
  </si>
  <si>
    <t xml:space="preserve">Number of development advancements for female employees </t>
  </si>
  <si>
    <t>Customer, Community and Economic Impact</t>
  </si>
  <si>
    <t>Number of residential customers participating in an energy affordability program</t>
  </si>
  <si>
    <t>Energy Assistance Funds Provided to Low-Income Customers</t>
  </si>
  <si>
    <t xml:space="preserve">$62.8 Million </t>
  </si>
  <si>
    <t>$64.9 Million</t>
  </si>
  <si>
    <t>Percent of Charitable Giving by area of Focus</t>
  </si>
  <si>
    <t>Suppliers</t>
  </si>
  <si>
    <t>Total Supplier Spend</t>
  </si>
  <si>
    <t>$7 Billion</t>
  </si>
  <si>
    <t>Diverse Supplier Spend</t>
  </si>
  <si>
    <t>$849.5 Million</t>
  </si>
  <si>
    <t>$365 Million</t>
  </si>
  <si>
    <t>$3.1 Billion</t>
  </si>
  <si>
    <t>$ 3.4 Billion</t>
  </si>
  <si>
    <t>$3.3 Billion</t>
  </si>
  <si>
    <t>Small Business Supplier Spend</t>
  </si>
  <si>
    <t>$971 Million</t>
  </si>
  <si>
    <t xml:space="preserve">Economic </t>
  </si>
  <si>
    <t>Financial Performance</t>
  </si>
  <si>
    <t>Lobbying and Political Contributions</t>
  </si>
  <si>
    <t>Governance</t>
  </si>
  <si>
    <t>Board Meetings Held</t>
  </si>
  <si>
    <t>Average Board attendance</t>
  </si>
  <si>
    <t>Total number on the Board of Directors</t>
  </si>
  <si>
    <t>Director Gender</t>
  </si>
  <si>
    <t>Men</t>
  </si>
  <si>
    <t>Woman</t>
  </si>
  <si>
    <t>Director Age</t>
  </si>
  <si>
    <t>50s</t>
  </si>
  <si>
    <t>60s</t>
  </si>
  <si>
    <t>70s</t>
  </si>
  <si>
    <t>Board Average Age</t>
  </si>
  <si>
    <t>Director Tenure</t>
  </si>
  <si>
    <t>0-5 years</t>
  </si>
  <si>
    <t>6-10 years</t>
  </si>
  <si>
    <t>11-15 years</t>
  </si>
  <si>
    <t>Average years of Tenure</t>
  </si>
  <si>
    <t>White</t>
  </si>
  <si>
    <t>Hispanic</t>
  </si>
  <si>
    <t>African American</t>
  </si>
  <si>
    <t>Governance Disclosures</t>
  </si>
  <si>
    <t>AEP's Principles of Corporate Governance</t>
  </si>
  <si>
    <t>https://aep.com/assets/docs/investors/governance/PRINCIPLESOFCORPORATEGOVERNANCE-Sept2016.pdf</t>
  </si>
  <si>
    <t>AEP Director Independence Standards</t>
  </si>
  <si>
    <t>https://aep.com/assets/docs/investors/governance/DirectorIndependence.pdf</t>
  </si>
  <si>
    <t>AEP Bylaws</t>
  </si>
  <si>
    <t>https://aep.com/assets/docs/investors/governance/AEP_BY-LAWS_amended_10-20-15.pdf</t>
  </si>
  <si>
    <t>AEP's Certificate of Incorporation</t>
  </si>
  <si>
    <t>https://aep.com/assets/docs/investors/governance/AEPCERTOFINCORP-COMPOSITEOFAR4-30-2019.pdf</t>
  </si>
  <si>
    <t>AEP Code of Business Conduct and Ethics</t>
  </si>
  <si>
    <t>https://aep.com/assets/docs/investors/governance/CodeOfBusinessConductAndEthics.pdf</t>
  </si>
  <si>
    <t>Criteria for Evaluating Directors</t>
  </si>
  <si>
    <t>https://aep.com/assets/docs/investors/governance/CRITERIA_FOR_EVALUATING_DIRECTORS_0808_375773.pdf</t>
  </si>
  <si>
    <t>AEP Principles of Business Conduct</t>
  </si>
  <si>
    <t>https://aep.com/assets/docs/investors/governance/PRINCIPLES.pdf</t>
  </si>
  <si>
    <t>Policy and Disclosures</t>
  </si>
  <si>
    <t>Publically Available Policies</t>
  </si>
  <si>
    <t>AEP's Social Media Policy</t>
  </si>
  <si>
    <t>http://corpcomm.aepsc.com/socialmedia/socialmediapolicy.aspx</t>
  </si>
  <si>
    <t>AEP's Whistle Blower Protection Policy</t>
  </si>
  <si>
    <t>http://ethics/Policies/Whistleblower%20Protection%20Policy%208-7-17.pdf</t>
  </si>
  <si>
    <t>Corporate Political Contributions Policy</t>
  </si>
  <si>
    <t>https://www.aep.com/Assets/docs/investors/governance/PoliticalContributionsRev3_17_4_1272752.pdf</t>
  </si>
  <si>
    <t>https://aep.com/assets/docs/investors/governance/BoardPolicyon299SeveranceLimit-Final.pdf</t>
  </si>
  <si>
    <t>AEP's Insider Trading Policy</t>
  </si>
  <si>
    <t>https://aep.com/assets/docs/investors/governance/POLICY-INSIDER-TRADING_5_900602.pdf</t>
  </si>
  <si>
    <t>Related Person Transaction Approval Policy</t>
  </si>
  <si>
    <t>https://aep.com/assets/docs/investors/governance/POLICY-RELATED-PERSON.pdf</t>
  </si>
  <si>
    <t>https://www.aepsustainability.com/environment/policy/</t>
  </si>
  <si>
    <t>Internal policies</t>
  </si>
  <si>
    <t>Sexual Harassment Policy</t>
  </si>
  <si>
    <t>Anti-Discrimination Policy</t>
  </si>
  <si>
    <t>AEP's PII Data Privacy Protection Policy</t>
  </si>
  <si>
    <t>AEP's Prohibition Against Pornography and Offensive Material Policy</t>
  </si>
  <si>
    <t>AEP's Anti Fraud Policy</t>
  </si>
  <si>
    <t>Charitable Giving</t>
  </si>
  <si>
    <t>Total Charitable giving</t>
  </si>
  <si>
    <t>Batteries Recycled (Lbs)</t>
  </si>
  <si>
    <t>Recycled Paper and Office Waste (Lbs)</t>
  </si>
  <si>
    <t>Light Bulbs Recycled (Lbs)</t>
  </si>
  <si>
    <t>Electronic Waste Recycled( Lbs)</t>
  </si>
  <si>
    <t>Recycled Scrap Metal Waste (Lbs)</t>
  </si>
  <si>
    <t>Education</t>
  </si>
  <si>
    <t>Community</t>
  </si>
  <si>
    <t>Hunger and Housing</t>
  </si>
  <si>
    <t>Safety and Health</t>
  </si>
  <si>
    <t>Arts and Culture</t>
  </si>
  <si>
    <t>Employee Fatalities</t>
  </si>
  <si>
    <t>Governance Overview</t>
  </si>
  <si>
    <t>$1,166 Million</t>
  </si>
  <si>
    <t>$1,170 Million</t>
  </si>
  <si>
    <t>Youth</t>
  </si>
  <si>
    <t>Total CCP Diverted from Landfill Percent</t>
  </si>
  <si>
    <t>Local and State</t>
  </si>
  <si>
    <t>Other Waste Data</t>
  </si>
  <si>
    <t>Water Intensity</t>
  </si>
  <si>
    <t>Recycled used Oil (Gallons)</t>
  </si>
  <si>
    <t>Freshwater Consumption</t>
  </si>
  <si>
    <t>$7,567 Million</t>
  </si>
  <si>
    <t>Chris will follow-up</t>
  </si>
  <si>
    <t xml:space="preserve">Scope 1 &amp; 2 Intensity </t>
  </si>
  <si>
    <t>Total Water Withdrawal (Million Gallons per day)</t>
  </si>
  <si>
    <t>Total Water Withdrawal (Million Gallons/ year)</t>
  </si>
  <si>
    <t>Total Water Withdrawal (Billions of Liters/year)</t>
  </si>
  <si>
    <t>Total Water Withdrawal (m3/year)</t>
  </si>
  <si>
    <t>Surface Water Withdrawal (Million Gallons/ year)</t>
  </si>
  <si>
    <t>Groundwater (m3/year)</t>
  </si>
  <si>
    <t>Competitive (Tons)</t>
  </si>
  <si>
    <t>System Average Interruption Duration Index (SAIDI) (Minutes)</t>
  </si>
  <si>
    <t>Customer Average Interruption Duration index (CAIDI) (Minutes)</t>
  </si>
  <si>
    <t>Customer Average Interruption Frequency (CAIFI) (Minutes)</t>
  </si>
  <si>
    <t>Incremental Annual Electricity Savings from Energy Efficiency Measures (MWh)</t>
  </si>
  <si>
    <t>Employee DART Rate</t>
  </si>
  <si>
    <t>Amount spent on Tuition Assistance</t>
  </si>
  <si>
    <t>Employee Education Enhancements/Education Reimbursements</t>
  </si>
  <si>
    <t>Total Number of Represented Employees</t>
  </si>
  <si>
    <t>Number of part-time Employees</t>
  </si>
  <si>
    <t>Number of full-time Employees</t>
  </si>
  <si>
    <t>Locally-Based Supplier Spend</t>
  </si>
  <si>
    <t>Estimated Jobs Supported by AEP's Economic and Business Development</t>
  </si>
  <si>
    <t>Total Spend on employee Wages</t>
  </si>
  <si>
    <t>Taxes Paid</t>
  </si>
  <si>
    <t>Director Ethnic Diversity</t>
  </si>
  <si>
    <t>Environment, Safety and Health Policy</t>
  </si>
  <si>
    <t>Total Lobbying or political Portion of Trade Association Dues/Payments</t>
  </si>
  <si>
    <t xml:space="preserve"> Total Water Withdrawal (Mega liters/year)</t>
  </si>
  <si>
    <t>Surface Water Withdrawal (Million Gallons per day)</t>
  </si>
  <si>
    <t>Total Water Discharge (Mega liters/year)</t>
  </si>
  <si>
    <t>Freshwater (Mega liters/year)</t>
  </si>
  <si>
    <t>System Average Interruption Frequency Index (SAIFI) - Number of interruptions</t>
  </si>
  <si>
    <t>does not include AEP subsidiaries, AEP Energy employees or employees on unpaid leave-of-absence</t>
  </si>
  <si>
    <t>Total Minority Employees</t>
  </si>
  <si>
    <t>does not include AE subsidiaries,  AEP Energy employees or employees on unpaid leave-of-absence</t>
  </si>
  <si>
    <t xml:space="preserve">Millennials (1981-1996) </t>
  </si>
  <si>
    <t>Shareholder Approval of Future Executive Severance Agreements Policy</t>
  </si>
  <si>
    <t>$401 Million</t>
  </si>
  <si>
    <t>$882 Million</t>
  </si>
  <si>
    <t xml:space="preserve"> Employee Lost Time Incident Rate (LTIR)</t>
  </si>
  <si>
    <t>Owned and Firm PPA Nameplate Generation Capacity (MW)</t>
  </si>
  <si>
    <t>Scope 1 Emissions Breakdown</t>
  </si>
  <si>
    <t>Link To Policy</t>
  </si>
  <si>
    <t>Comment on Policy</t>
  </si>
  <si>
    <t>To help ensure employee safety and security, many AEP policies are internal policies only. All employees have access to all policies through the AEP intranet database.</t>
  </si>
  <si>
    <t>Policy</t>
  </si>
  <si>
    <t>$56.3 Million</t>
  </si>
  <si>
    <t>$6.9 Billion</t>
  </si>
  <si>
    <t>$6.8 Billion</t>
  </si>
  <si>
    <t>Does not include AEP subsidaries, Co-Ops, interns, AEP Energy employees or employees on unpaid leave-of-absence.</t>
  </si>
  <si>
    <t>Aligns with 2019 EEO-1 Report. Data as of October 2019</t>
  </si>
  <si>
    <t>Generation dates aligned with Pew research</t>
  </si>
  <si>
    <t>This data is for the 10-year time frame from 2020-2030</t>
  </si>
  <si>
    <t>Intensity data is an average value across our steam electric system. AEP does not include renewable MWHs in intensity metrics because renewables require no water consumption.</t>
  </si>
  <si>
    <t>Freshwater (Million Gallons/year)</t>
  </si>
  <si>
    <t>All water consumption is freshwater. Water consumption data is estimates derived from plant water balance diagrams and water withdrawal information.</t>
  </si>
  <si>
    <t>Water Consumption</t>
  </si>
  <si>
    <t>Water discharge is surface water only. Water discharge data is estimates derived from plant water balance diagrams and water withdrawal information</t>
  </si>
  <si>
    <t>Total Water Discharge (m3/year)</t>
  </si>
  <si>
    <t>Surface water withdrawal excludes groundwater and Comanche Plant</t>
  </si>
  <si>
    <t>groundwater not measured prior to 2018</t>
  </si>
  <si>
    <t>Represents Camanche plant</t>
  </si>
  <si>
    <t>Water withdrawals for facilities wholly owned and operated by AEP, excluding water supplied to the Comanche Plant by the city of Lawton and groundwater withdrawals.</t>
  </si>
  <si>
    <t>Emissions</t>
  </si>
  <si>
    <t>Includes Foundation Funds and Corporate Funds</t>
  </si>
  <si>
    <t>6 regular and 1 telephone meeting</t>
  </si>
  <si>
    <t xml:space="preserve">Residential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</si>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</sst>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000"/>
    <numFmt numFmtId="166" formatCode="#,##0.0"/>
    <numFmt numFmtId="167" formatCode="#,##0.0000000"/>
    <numFmt numFmtId="168" formatCode="0.0000000"/>
    <numFmt numFmtId="169" formatCode="0.000"/>
    <numFmt numFmtId="170" formatCode="0.000000"/>
    <numFmt numFmtId="171" formatCode="0.0000"/>
    <numFmt numFmtId="172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sto MT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indexed="8"/>
      <name val="Arial"/>
      <family val="2"/>
    </font>
    <font>
      <u/>
      <sz val="10"/>
      <color theme="1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A22AE"/>
        <bgColor indexed="64"/>
      </patternFill>
    </fill>
    <fill>
      <patternFill patternType="solid">
        <fgColor rgb="FFD6C3E7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78">
    <xf numFmtId="0" fontId="0" fillId="0" borderId="0" xfId="0"/>
    <xf numFmtId="0" fontId="3" fillId="3" borderId="2" xfId="0" applyNumberFormat="1" applyFont="1" applyFill="1" applyBorder="1" applyAlignment="1" applyProtection="1"/>
    <xf numFmtId="3" fontId="4" fillId="6" borderId="6" xfId="0" applyNumberFormat="1" applyFont="1" applyFill="1" applyBorder="1" applyAlignment="1" applyProtection="1">
      <alignment horizontal="center" vertical="center" wrapText="1"/>
    </xf>
    <xf numFmtId="3" fontId="4" fillId="6" borderId="7" xfId="0" applyNumberFormat="1" applyFont="1" applyFill="1" applyBorder="1" applyAlignment="1" applyProtection="1">
      <alignment horizontal="center" vertical="center" wrapText="1"/>
    </xf>
    <xf numFmtId="3" fontId="4" fillId="6" borderId="9" xfId="0" applyNumberFormat="1" applyFont="1" applyFill="1" applyBorder="1" applyAlignment="1" applyProtection="1">
      <alignment horizontal="center" vertical="center" wrapText="1"/>
    </xf>
    <xf numFmtId="3" fontId="4" fillId="6" borderId="10" xfId="0" applyNumberFormat="1" applyFont="1" applyFill="1" applyBorder="1" applyAlignment="1" applyProtection="1">
      <alignment horizontal="center" vertical="center" wrapText="1"/>
    </xf>
    <xf numFmtId="3" fontId="4" fillId="6" borderId="12" xfId="0" applyNumberFormat="1" applyFont="1" applyFill="1" applyBorder="1" applyAlignment="1" applyProtection="1">
      <alignment horizontal="center" vertical="center" wrapText="1"/>
    </xf>
    <xf numFmtId="3" fontId="4" fillId="6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right" vertical="center" wrapText="1"/>
    </xf>
    <xf numFmtId="0" fontId="11" fillId="5" borderId="15" xfId="0" applyNumberFormat="1" applyFont="1" applyFill="1" applyBorder="1" applyAlignment="1" applyProtection="1">
      <alignment horizontal="right" vertical="center" wrapText="1"/>
    </xf>
    <xf numFmtId="0" fontId="11" fillId="0" borderId="16" xfId="0" applyNumberFormat="1" applyFont="1" applyFill="1" applyBorder="1" applyAlignment="1" applyProtection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0" fillId="10" borderId="7" xfId="0" applyNumberFormat="1" applyFill="1" applyBorder="1" applyAlignment="1">
      <alignment horizontal="center" vertical="center" wrapText="1"/>
    </xf>
    <xf numFmtId="0" fontId="0" fillId="10" borderId="6" xfId="0" applyNumberFormat="1" applyFill="1" applyBorder="1" applyAlignment="1">
      <alignment horizontal="center" vertical="center" wrapText="1"/>
    </xf>
    <xf numFmtId="0" fontId="0" fillId="10" borderId="19" xfId="0" applyNumberForma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 wrapText="1"/>
    </xf>
    <xf numFmtId="0" fontId="0" fillId="10" borderId="13" xfId="0" applyNumberFormat="1" applyFill="1" applyBorder="1" applyAlignment="1">
      <alignment horizontal="center" vertical="center" wrapText="1"/>
    </xf>
    <xf numFmtId="0" fontId="0" fillId="10" borderId="12" xfId="0" applyNumberForma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right" vertical="center" wrapText="1"/>
    </xf>
    <xf numFmtId="0" fontId="0" fillId="10" borderId="23" xfId="0" applyNumberFormat="1" applyFill="1" applyBorder="1" applyAlignment="1">
      <alignment horizontal="center" vertical="center" wrapText="1"/>
    </xf>
    <xf numFmtId="0" fontId="0" fillId="10" borderId="24" xfId="0" applyNumberForma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right" vertical="center" wrapText="1"/>
    </xf>
    <xf numFmtId="0" fontId="0" fillId="10" borderId="15" xfId="0" applyNumberFormat="1" applyFill="1" applyBorder="1" applyAlignment="1">
      <alignment horizontal="center" vertical="center" wrapText="1"/>
    </xf>
    <xf numFmtId="0" fontId="0" fillId="10" borderId="10" xfId="0" applyNumberFormat="1" applyFill="1" applyBorder="1" applyAlignment="1">
      <alignment horizontal="center" vertical="center" wrapText="1"/>
    </xf>
    <xf numFmtId="0" fontId="0" fillId="10" borderId="8" xfId="0" applyNumberFormat="1" applyFill="1" applyBorder="1" applyAlignment="1">
      <alignment horizontal="center" vertical="center" wrapText="1"/>
    </xf>
    <xf numFmtId="10" fontId="0" fillId="10" borderId="25" xfId="0" applyNumberFormat="1" applyFill="1" applyBorder="1" applyAlignment="1">
      <alignment horizontal="center" vertical="center" wrapText="1"/>
    </xf>
    <xf numFmtId="10" fontId="0" fillId="10" borderId="26" xfId="0" applyNumberFormat="1" applyFill="1" applyBorder="1" applyAlignment="1">
      <alignment horizontal="center" vertical="center" wrapText="1"/>
    </xf>
    <xf numFmtId="10" fontId="0" fillId="10" borderId="27" xfId="0" applyNumberFormat="1" applyFill="1" applyBorder="1" applyAlignment="1">
      <alignment horizontal="center" vertical="center" wrapText="1"/>
    </xf>
    <xf numFmtId="3" fontId="0" fillId="10" borderId="7" xfId="0" applyNumberFormat="1" applyFill="1" applyBorder="1" applyAlignment="1">
      <alignment horizontal="center" vertical="center" wrapText="1"/>
    </xf>
    <xf numFmtId="3" fontId="0" fillId="10" borderId="6" xfId="1" applyNumberFormat="1" applyFont="1" applyFill="1" applyBorder="1" applyAlignment="1">
      <alignment horizontal="center" vertical="center" wrapText="1"/>
    </xf>
    <xf numFmtId="3" fontId="0" fillId="10" borderId="9" xfId="0" applyNumberFormat="1" applyFill="1" applyBorder="1" applyAlignment="1">
      <alignment horizontal="center" vertical="center" wrapText="1"/>
    </xf>
    <xf numFmtId="3" fontId="0" fillId="10" borderId="13" xfId="0" applyNumberFormat="1" applyFill="1" applyBorder="1" applyAlignment="1">
      <alignment horizontal="center" vertical="center" wrapText="1"/>
    </xf>
    <xf numFmtId="9" fontId="0" fillId="10" borderId="13" xfId="0" applyNumberFormat="1" applyFill="1" applyBorder="1" applyAlignment="1">
      <alignment horizontal="center" vertical="center" wrapText="1"/>
    </xf>
    <xf numFmtId="9" fontId="0" fillId="10" borderId="12" xfId="0" applyNumberForma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right" vertical="center" wrapText="1"/>
    </xf>
    <xf numFmtId="0" fontId="0" fillId="11" borderId="13" xfId="0" applyFill="1" applyBorder="1" applyAlignment="1">
      <alignment horizontal="right" vertical="center" wrapText="1"/>
    </xf>
    <xf numFmtId="0" fontId="0" fillId="11" borderId="10" xfId="0" applyFont="1" applyFill="1" applyBorder="1" applyAlignment="1">
      <alignment horizontal="right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left" vertical="top"/>
    </xf>
    <xf numFmtId="0" fontId="17" fillId="14" borderId="4" xfId="0" applyFont="1" applyFill="1" applyBorder="1" applyAlignment="1">
      <alignment horizontal="left" vertical="top"/>
    </xf>
    <xf numFmtId="3" fontId="0" fillId="15" borderId="7" xfId="0" applyNumberFormat="1" applyFill="1" applyBorder="1" applyAlignment="1">
      <alignment horizontal="center" vertical="center" wrapText="1"/>
    </xf>
    <xf numFmtId="6" fontId="0" fillId="15" borderId="7" xfId="0" applyNumberFormat="1" applyFill="1" applyBorder="1" applyAlignment="1">
      <alignment horizontal="center" vertical="center" wrapText="1"/>
    </xf>
    <xf numFmtId="43" fontId="0" fillId="15" borderId="14" xfId="1" applyFont="1" applyFill="1" applyBorder="1" applyAlignment="1">
      <alignment horizontal="center" vertical="center" wrapText="1"/>
    </xf>
    <xf numFmtId="6" fontId="0" fillId="15" borderId="10" xfId="0" applyNumberFormat="1" applyFill="1" applyBorder="1" applyAlignment="1">
      <alignment horizontal="center" vertical="center" wrapText="1"/>
    </xf>
    <xf numFmtId="6" fontId="0" fillId="15" borderId="15" xfId="0" applyNumberFormat="1" applyFill="1" applyBorder="1" applyAlignment="1">
      <alignment horizontal="center" vertical="center" wrapText="1"/>
    </xf>
    <xf numFmtId="3" fontId="0" fillId="15" borderId="10" xfId="0" applyNumberFormat="1" applyFill="1" applyBorder="1" applyAlignment="1">
      <alignment horizontal="center" vertical="center" wrapText="1"/>
    </xf>
    <xf numFmtId="3" fontId="0" fillId="15" borderId="15" xfId="0" applyNumberForma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right" vertical="center" wrapText="1"/>
    </xf>
    <xf numFmtId="8" fontId="0" fillId="15" borderId="7" xfId="0" applyNumberFormat="1" applyFill="1" applyBorder="1" applyAlignment="1">
      <alignment horizontal="center" vertical="center" wrapText="1"/>
    </xf>
    <xf numFmtId="8" fontId="0" fillId="15" borderId="6" xfId="0" applyNumberFormat="1" applyFill="1" applyBorder="1" applyAlignment="1">
      <alignment horizontal="center" vertical="center" wrapText="1"/>
    </xf>
    <xf numFmtId="8" fontId="0" fillId="15" borderId="10" xfId="0" applyNumberForma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right" vertical="center" wrapText="1"/>
    </xf>
    <xf numFmtId="6" fontId="0" fillId="15" borderId="7" xfId="0" applyNumberFormat="1" applyFont="1" applyFill="1" applyBorder="1" applyAlignment="1">
      <alignment horizontal="center" vertical="center" wrapText="1"/>
    </xf>
    <xf numFmtId="6" fontId="0" fillId="15" borderId="6" xfId="0" applyNumberFormat="1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0" fontId="0" fillId="15" borderId="9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right" vertical="center" wrapText="1"/>
    </xf>
    <xf numFmtId="0" fontId="0" fillId="11" borderId="16" xfId="0" applyFont="1" applyFill="1" applyBorder="1" applyAlignment="1">
      <alignment horizontal="right" vertical="center" wrapText="1"/>
    </xf>
    <xf numFmtId="44" fontId="0" fillId="15" borderId="13" xfId="3" applyFont="1" applyFill="1" applyBorder="1" applyAlignment="1">
      <alignment horizontal="center" vertical="center" wrapText="1"/>
    </xf>
    <xf numFmtId="44" fontId="0" fillId="15" borderId="12" xfId="3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right" vertical="center" wrapText="1"/>
    </xf>
    <xf numFmtId="0" fontId="0" fillId="11" borderId="26" xfId="0" applyFill="1" applyBorder="1" applyAlignment="1">
      <alignment horizontal="right" vertical="center" wrapText="1"/>
    </xf>
    <xf numFmtId="0" fontId="0" fillId="15" borderId="19" xfId="0" applyFill="1" applyBorder="1" applyAlignment="1">
      <alignment horizontal="center" vertical="center" wrapText="1"/>
    </xf>
    <xf numFmtId="0" fontId="0" fillId="16" borderId="4" xfId="0" applyFill="1" applyBorder="1"/>
    <xf numFmtId="0" fontId="0" fillId="15" borderId="26" xfId="0" applyFill="1" applyBorder="1" applyAlignment="1">
      <alignment horizontal="center" vertical="center" wrapText="1"/>
    </xf>
    <xf numFmtId="4" fontId="0" fillId="15" borderId="10" xfId="0" applyNumberFormat="1" applyFill="1" applyBorder="1" applyAlignment="1">
      <alignment horizontal="center" vertical="center" wrapText="1"/>
    </xf>
    <xf numFmtId="6" fontId="0" fillId="15" borderId="10" xfId="3" applyNumberFormat="1" applyFont="1" applyFill="1" applyBorder="1" applyAlignment="1">
      <alignment horizontal="center" vertical="center" wrapText="1"/>
    </xf>
    <xf numFmtId="0" fontId="2" fillId="16" borderId="2" xfId="0" applyFont="1" applyFill="1" applyBorder="1"/>
    <xf numFmtId="0" fontId="4" fillId="0" borderId="10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3" fontId="0" fillId="10" borderId="19" xfId="0" applyNumberForma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9" fontId="13" fillId="20" borderId="10" xfId="0" applyNumberFormat="1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left" vertical="center"/>
    </xf>
    <xf numFmtId="0" fontId="2" fillId="17" borderId="4" xfId="0" applyFont="1" applyFill="1" applyBorder="1" applyAlignment="1">
      <alignment horizontal="left" vertical="center"/>
    </xf>
    <xf numFmtId="0" fontId="13" fillId="2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6" fontId="0" fillId="15" borderId="19" xfId="0" applyNumberFormat="1" applyFill="1" applyBorder="1" applyAlignment="1">
      <alignment horizontal="center" vertical="center" wrapText="1"/>
    </xf>
    <xf numFmtId="6" fontId="0" fillId="15" borderId="26" xfId="0" applyNumberFormat="1" applyFill="1" applyBorder="1" applyAlignment="1">
      <alignment horizontal="center" vertical="center" wrapText="1"/>
    </xf>
    <xf numFmtId="43" fontId="0" fillId="15" borderId="32" xfId="1" applyFont="1" applyFill="1" applyBorder="1" applyAlignment="1">
      <alignment horizontal="center" vertical="center" wrapText="1"/>
    </xf>
    <xf numFmtId="9" fontId="0" fillId="15" borderId="9" xfId="2" applyNumberFormat="1" applyFont="1" applyFill="1" applyBorder="1" applyAlignment="1">
      <alignment horizontal="center" vertical="center"/>
    </xf>
    <xf numFmtId="9" fontId="0" fillId="15" borderId="10" xfId="2" applyNumberFormat="1" applyFont="1" applyFill="1" applyBorder="1" applyAlignment="1">
      <alignment horizontal="center" vertical="center"/>
    </xf>
    <xf numFmtId="9" fontId="0" fillId="15" borderId="13" xfId="2" applyNumberFormat="1" applyFont="1" applyFill="1" applyBorder="1" applyAlignment="1">
      <alignment horizontal="center" vertical="center"/>
    </xf>
    <xf numFmtId="9" fontId="0" fillId="15" borderId="26" xfId="2" applyNumberFormat="1" applyFont="1" applyFill="1" applyBorder="1" applyAlignment="1">
      <alignment horizontal="center" vertical="center"/>
    </xf>
    <xf numFmtId="8" fontId="0" fillId="15" borderId="9" xfId="0" applyNumberFormat="1" applyFill="1" applyBorder="1" applyAlignment="1">
      <alignment horizontal="center" vertical="center" wrapText="1"/>
    </xf>
    <xf numFmtId="8" fontId="0" fillId="15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1" fontId="4" fillId="6" borderId="13" xfId="1" applyNumberFormat="1" applyFont="1" applyFill="1" applyBorder="1" applyAlignment="1" applyProtection="1">
      <alignment horizontal="center" vertical="center" wrapText="1"/>
    </xf>
    <xf numFmtId="1" fontId="4" fillId="6" borderId="16" xfId="1" applyNumberFormat="1" applyFont="1" applyFill="1" applyBorder="1" applyAlignment="1" applyProtection="1">
      <alignment horizontal="center" vertical="center" wrapText="1"/>
    </xf>
    <xf numFmtId="3" fontId="4" fillId="6" borderId="7" xfId="1" applyNumberFormat="1" applyFont="1" applyFill="1" applyBorder="1" applyAlignment="1" applyProtection="1">
      <alignment horizontal="center" vertical="center" wrapText="1"/>
    </xf>
    <xf numFmtId="3" fontId="4" fillId="6" borderId="10" xfId="1" applyNumberFormat="1" applyFont="1" applyFill="1" applyBorder="1" applyAlignment="1" applyProtection="1">
      <alignment horizontal="center" vertical="center" wrapText="1"/>
    </xf>
    <xf numFmtId="3" fontId="4" fillId="6" borderId="13" xfId="1" applyNumberFormat="1" applyFont="1" applyFill="1" applyBorder="1" applyAlignment="1" applyProtection="1">
      <alignment horizontal="center" vertical="center" wrapText="1"/>
    </xf>
    <xf numFmtId="0" fontId="4" fillId="6" borderId="15" xfId="1" applyNumberFormat="1" applyFont="1" applyFill="1" applyBorder="1" applyAlignment="1" applyProtection="1">
      <alignment horizontal="center" vertical="center" wrapText="1"/>
    </xf>
    <xf numFmtId="3" fontId="4" fillId="6" borderId="16" xfId="1" applyNumberFormat="1" applyFont="1" applyFill="1" applyBorder="1" applyAlignment="1" applyProtection="1">
      <alignment horizontal="center" vertical="center" wrapText="1"/>
    </xf>
    <xf numFmtId="3" fontId="4" fillId="6" borderId="15" xfId="1" applyNumberFormat="1" applyFont="1" applyFill="1" applyBorder="1" applyAlignment="1" applyProtection="1">
      <alignment horizontal="center" vertical="center" wrapText="1"/>
    </xf>
    <xf numFmtId="3" fontId="4" fillId="6" borderId="14" xfId="1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right" vertical="center" wrapText="1"/>
    </xf>
    <xf numFmtId="0" fontId="4" fillId="0" borderId="13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1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9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4" fillId="5" borderId="15" xfId="0" applyNumberFormat="1" applyFont="1" applyFill="1" applyBorder="1" applyAlignment="1" applyProtection="1">
      <alignment horizontal="right" vertical="center" wrapText="1"/>
    </xf>
    <xf numFmtId="0" fontId="4" fillId="5" borderId="16" xfId="0" applyNumberFormat="1" applyFont="1" applyFill="1" applyBorder="1" applyAlignment="1" applyProtection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11" borderId="15" xfId="0" applyFill="1" applyBorder="1" applyAlignment="1">
      <alignment horizontal="right" vertical="center" wrapText="1"/>
    </xf>
    <xf numFmtId="0" fontId="0" fillId="11" borderId="16" xfId="0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" fontId="0" fillId="15" borderId="6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4" fillId="0" borderId="10" xfId="0" applyFont="1" applyBorder="1" applyAlignment="1">
      <alignment horizontal="right" vertical="center" wrapText="1"/>
    </xf>
    <xf numFmtId="0" fontId="11" fillId="0" borderId="14" xfId="0" applyNumberFormat="1" applyFont="1" applyFill="1" applyBorder="1" applyAlignment="1" applyProtection="1">
      <alignment horizontal="right" vertical="center" wrapText="1"/>
    </xf>
    <xf numFmtId="0" fontId="11" fillId="5" borderId="16" xfId="0" applyNumberFormat="1" applyFont="1" applyFill="1" applyBorder="1" applyAlignment="1" applyProtection="1">
      <alignment horizontal="right" vertical="center" wrapText="1"/>
    </xf>
    <xf numFmtId="0" fontId="4" fillId="0" borderId="7" xfId="0" applyNumberFormat="1" applyFont="1" applyFill="1" applyBorder="1" applyAlignment="1" applyProtection="1">
      <alignment horizontal="right" vertical="center" wrapText="1"/>
    </xf>
    <xf numFmtId="9" fontId="0" fillId="15" borderId="6" xfId="2" applyNumberFormat="1" applyFont="1" applyFill="1" applyBorder="1" applyAlignment="1">
      <alignment horizontal="center" vertical="center"/>
    </xf>
    <xf numFmtId="9" fontId="0" fillId="15" borderId="7" xfId="2" applyNumberFormat="1" applyFont="1" applyFill="1" applyBorder="1" applyAlignment="1">
      <alignment horizontal="center" vertical="center"/>
    </xf>
    <xf numFmtId="0" fontId="11" fillId="5" borderId="1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9" fontId="0" fillId="10" borderId="26" xfId="0" applyNumberForma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/>
    <xf numFmtId="0" fontId="20" fillId="11" borderId="7" xfId="0" applyFont="1" applyFill="1" applyBorder="1" applyAlignment="1">
      <alignment horizontal="right" vertical="center" wrapText="1"/>
    </xf>
    <xf numFmtId="0" fontId="13" fillId="20" borderId="9" xfId="0" applyNumberFormat="1" applyFont="1" applyFill="1" applyBorder="1" applyAlignment="1">
      <alignment horizontal="center" vertical="center" wrapText="1"/>
    </xf>
    <xf numFmtId="0" fontId="13" fillId="20" borderId="6" xfId="0" applyNumberFormat="1" applyFont="1" applyFill="1" applyBorder="1" applyAlignment="1">
      <alignment horizontal="center" vertical="center" wrapText="1"/>
    </xf>
    <xf numFmtId="0" fontId="13" fillId="20" borderId="12" xfId="0" applyNumberFormat="1" applyFont="1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29" xfId="0" applyFill="1" applyBorder="1" applyAlignment="1">
      <alignment horizontal="center" vertical="center" wrapText="1"/>
    </xf>
    <xf numFmtId="0" fontId="0" fillId="19" borderId="34" xfId="0" applyFill="1" applyBorder="1" applyAlignment="1">
      <alignment horizontal="center" vertical="center" wrapText="1"/>
    </xf>
    <xf numFmtId="0" fontId="0" fillId="19" borderId="30" xfId="0" applyFill="1" applyBorder="1" applyAlignment="1">
      <alignment horizontal="center" vertical="center" wrapText="1"/>
    </xf>
    <xf numFmtId="0" fontId="0" fillId="19" borderId="35" xfId="0" applyFill="1" applyBorder="1" applyAlignment="1">
      <alignment horizontal="center" vertical="center" wrapText="1"/>
    </xf>
    <xf numFmtId="0" fontId="0" fillId="15" borderId="32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left" vertical="center" wrapText="1"/>
    </xf>
    <xf numFmtId="0" fontId="0" fillId="11" borderId="32" xfId="0" applyFill="1" applyBorder="1" applyAlignment="1">
      <alignment horizontal="right" vertical="center" wrapText="1"/>
    </xf>
    <xf numFmtId="0" fontId="0" fillId="11" borderId="7" xfId="0" applyFill="1" applyBorder="1" applyAlignment="1">
      <alignment horizontal="right" vertical="center" wrapText="1"/>
    </xf>
    <xf numFmtId="3" fontId="4" fillId="7" borderId="6" xfId="0" applyNumberFormat="1" applyFont="1" applyFill="1" applyBorder="1" applyAlignment="1" applyProtection="1">
      <alignment horizontal="center" vertical="center" wrapText="1"/>
    </xf>
    <xf numFmtId="3" fontId="4" fillId="7" borderId="9" xfId="0" applyNumberFormat="1" applyFont="1" applyFill="1" applyBorder="1" applyAlignment="1" applyProtection="1">
      <alignment horizontal="center" vertical="center" wrapText="1"/>
    </xf>
    <xf numFmtId="3" fontId="4" fillId="7" borderId="12" xfId="0" applyNumberFormat="1" applyFont="1" applyFill="1" applyBorder="1" applyAlignment="1" applyProtection="1">
      <alignment horizontal="center" vertical="center" wrapText="1"/>
    </xf>
    <xf numFmtId="3" fontId="8" fillId="7" borderId="7" xfId="0" applyNumberFormat="1" applyFont="1" applyFill="1" applyBorder="1" applyAlignment="1" applyProtection="1">
      <alignment horizontal="center" vertical="center" wrapText="1"/>
    </xf>
    <xf numFmtId="3" fontId="0" fillId="10" borderId="10" xfId="0" applyNumberForma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172" fontId="0" fillId="15" borderId="18" xfId="0" applyNumberFormat="1" applyFill="1" applyBorder="1" applyAlignment="1">
      <alignment horizontal="center" vertical="center" wrapText="1"/>
    </xf>
    <xf numFmtId="3" fontId="8" fillId="7" borderId="19" xfId="0" applyNumberFormat="1" applyFont="1" applyFill="1" applyBorder="1" applyAlignment="1" applyProtection="1">
      <alignment horizontal="center" vertical="center" wrapText="1"/>
    </xf>
    <xf numFmtId="0" fontId="4" fillId="7" borderId="26" xfId="0" applyNumberFormat="1" applyFont="1" applyFill="1" applyBorder="1" applyAlignment="1" applyProtection="1">
      <alignment horizontal="center" vertical="center" wrapText="1"/>
    </xf>
    <xf numFmtId="0" fontId="24" fillId="2" borderId="42" xfId="0" applyNumberFormat="1" applyFont="1" applyFill="1" applyBorder="1" applyAlignment="1" applyProtection="1">
      <alignment horizontal="center" vertical="center" wrapText="1"/>
    </xf>
    <xf numFmtId="0" fontId="17" fillId="9" borderId="2" xfId="0" applyFont="1" applyFill="1" applyBorder="1" applyAlignment="1">
      <alignment horizontal="left"/>
    </xf>
    <xf numFmtId="0" fontId="17" fillId="9" borderId="3" xfId="0" applyFont="1" applyFill="1" applyBorder="1" applyAlignment="1">
      <alignment horizontal="left"/>
    </xf>
    <xf numFmtId="0" fontId="2" fillId="22" borderId="2" xfId="0" applyFont="1" applyFill="1" applyBorder="1" applyAlignment="1">
      <alignment horizontal="left" vertical="center" wrapText="1"/>
    </xf>
    <xf numFmtId="0" fontId="0" fillId="22" borderId="3" xfId="0" applyFill="1" applyBorder="1" applyAlignment="1">
      <alignment horizontal="center" vertical="center" wrapText="1"/>
    </xf>
    <xf numFmtId="0" fontId="0" fillId="22" borderId="3" xfId="0" applyFill="1" applyBorder="1" applyAlignment="1">
      <alignment horizontal="center" vertical="center"/>
    </xf>
    <xf numFmtId="0" fontId="17" fillId="9" borderId="28" xfId="0" applyFont="1" applyFill="1" applyBorder="1" applyAlignment="1">
      <alignment horizontal="left"/>
    </xf>
    <xf numFmtId="1" fontId="24" fillId="2" borderId="1" xfId="0" applyNumberFormat="1" applyFont="1" applyFill="1" applyBorder="1" applyAlignment="1" applyProtection="1">
      <alignment horizontal="center" vertical="center" wrapText="1"/>
    </xf>
    <xf numFmtId="0" fontId="0" fillId="27" borderId="39" xfId="0" applyFill="1" applyBorder="1"/>
    <xf numFmtId="0" fontId="0" fillId="27" borderId="50" xfId="0" applyFill="1" applyBorder="1"/>
    <xf numFmtId="0" fontId="24" fillId="2" borderId="40" xfId="0" applyNumberFormat="1" applyFont="1" applyFill="1" applyBorder="1" applyAlignment="1" applyProtection="1">
      <alignment horizontal="center" vertical="center" wrapText="1"/>
    </xf>
    <xf numFmtId="1" fontId="24" fillId="2" borderId="43" xfId="0" applyNumberFormat="1" applyFont="1" applyFill="1" applyBorder="1" applyAlignment="1" applyProtection="1">
      <alignment horizontal="center" vertical="center" wrapText="1"/>
    </xf>
    <xf numFmtId="1" fontId="24" fillId="2" borderId="51" xfId="0" applyNumberFormat="1" applyFont="1" applyFill="1" applyBorder="1" applyAlignment="1" applyProtection="1">
      <alignment horizontal="center" vertical="center" wrapText="1"/>
    </xf>
    <xf numFmtId="0" fontId="0" fillId="27" borderId="24" xfId="0" applyFill="1" applyBorder="1" applyAlignment="1">
      <alignment vertical="center" wrapText="1"/>
    </xf>
    <xf numFmtId="0" fontId="0" fillId="27" borderId="8" xfId="0" applyFill="1" applyBorder="1"/>
    <xf numFmtId="0" fontId="0" fillId="27" borderId="11" xfId="0" applyFill="1" applyBorder="1"/>
    <xf numFmtId="0" fontId="13" fillId="20" borderId="26" xfId="0" applyFont="1" applyFill="1" applyBorder="1" applyAlignment="1">
      <alignment horizontal="center" vertical="center" wrapText="1"/>
    </xf>
    <xf numFmtId="0" fontId="0" fillId="11" borderId="23" xfId="0" applyFill="1" applyBorder="1" applyAlignment="1">
      <alignment horizontal="right" vertical="center" wrapText="1"/>
    </xf>
    <xf numFmtId="0" fontId="0" fillId="20" borderId="31" xfId="0" applyFill="1" applyBorder="1" applyAlignment="1">
      <alignment horizontal="center" vertical="center" wrapText="1"/>
    </xf>
    <xf numFmtId="9" fontId="13" fillId="20" borderId="9" xfId="0" applyNumberFormat="1" applyFont="1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13" fillId="20" borderId="19" xfId="0" applyNumberFormat="1" applyFont="1" applyFill="1" applyBorder="1" applyAlignment="1">
      <alignment horizontal="center" vertical="center" wrapText="1"/>
    </xf>
    <xf numFmtId="0" fontId="13" fillId="20" borderId="26" xfId="0" applyNumberFormat="1" applyFont="1" applyFill="1" applyBorder="1" applyAlignment="1">
      <alignment horizontal="center" vertical="center" wrapText="1"/>
    </xf>
    <xf numFmtId="0" fontId="13" fillId="20" borderId="52" xfId="0" applyFont="1" applyFill="1" applyBorder="1" applyAlignment="1">
      <alignment horizontal="center" vertical="center" wrapText="1"/>
    </xf>
    <xf numFmtId="0" fontId="13" fillId="20" borderId="53" xfId="0" applyFont="1" applyFill="1" applyBorder="1" applyAlignment="1">
      <alignment horizontal="center" vertical="center" wrapText="1"/>
    </xf>
    <xf numFmtId="0" fontId="0" fillId="20" borderId="19" xfId="0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 wrapText="1"/>
    </xf>
    <xf numFmtId="0" fontId="13" fillId="20" borderId="6" xfId="0" applyFont="1" applyFill="1" applyBorder="1" applyAlignment="1">
      <alignment horizontal="center" vertical="center" wrapText="1"/>
    </xf>
    <xf numFmtId="0" fontId="13" fillId="20" borderId="9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0" fillId="27" borderId="19" xfId="0" applyFill="1" applyBorder="1"/>
    <xf numFmtId="0" fontId="0" fillId="27" borderId="10" xfId="0" applyFill="1" applyBorder="1"/>
    <xf numFmtId="0" fontId="0" fillId="27" borderId="26" xfId="0" applyFill="1" applyBorder="1"/>
    <xf numFmtId="0" fontId="0" fillId="20" borderId="6" xfId="0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right" vertical="center" wrapText="1"/>
    </xf>
    <xf numFmtId="0" fontId="0" fillId="27" borderId="5" xfId="0" applyFill="1" applyBorder="1"/>
    <xf numFmtId="0" fontId="0" fillId="27" borderId="27" xfId="0" applyFill="1" applyBorder="1"/>
    <xf numFmtId="0" fontId="25" fillId="15" borderId="26" xfId="4" applyFont="1" applyFill="1" applyBorder="1" applyAlignment="1">
      <alignment horizontal="center" vertical="center" wrapText="1"/>
    </xf>
    <xf numFmtId="0" fontId="25" fillId="15" borderId="12" xfId="4" applyFont="1" applyFill="1" applyBorder="1" applyAlignment="1">
      <alignment horizontal="center" vertical="center" wrapText="1"/>
    </xf>
    <xf numFmtId="0" fontId="0" fillId="27" borderId="29" xfId="0" applyFill="1" applyBorder="1"/>
    <xf numFmtId="0" fontId="0" fillId="27" borderId="54" xfId="0" applyFill="1" applyBorder="1" applyAlignment="1">
      <alignment vertical="center" wrapText="1"/>
    </xf>
    <xf numFmtId="0" fontId="0" fillId="27" borderId="29" xfId="0" applyFill="1" applyBorder="1" applyAlignment="1">
      <alignment vertical="center" wrapText="1"/>
    </xf>
    <xf numFmtId="0" fontId="0" fillId="27" borderId="35" xfId="0" applyFill="1" applyBorder="1" applyAlignment="1">
      <alignment vertical="center" wrapText="1"/>
    </xf>
    <xf numFmtId="0" fontId="2" fillId="27" borderId="29" xfId="0" applyFont="1" applyFill="1" applyBorder="1" applyAlignment="1">
      <alignment vertical="center" wrapText="1"/>
    </xf>
    <xf numFmtId="0" fontId="0" fillId="27" borderId="29" xfId="0" applyFill="1" applyBorder="1" applyAlignment="1">
      <alignment horizontal="center" vertical="center"/>
    </xf>
    <xf numFmtId="0" fontId="0" fillId="11" borderId="26" xfId="0" applyFont="1" applyFill="1" applyBorder="1" applyAlignment="1">
      <alignment horizontal="right" vertical="center" wrapText="1"/>
    </xf>
    <xf numFmtId="6" fontId="0" fillId="15" borderId="55" xfId="0" applyNumberFormat="1" applyFont="1" applyFill="1" applyBorder="1" applyAlignment="1">
      <alignment horizontal="center" vertical="center" wrapText="1"/>
    </xf>
    <xf numFmtId="0" fontId="0" fillId="27" borderId="35" xfId="0" applyFill="1" applyBorder="1"/>
    <xf numFmtId="0" fontId="0" fillId="32" borderId="3" xfId="0" applyFill="1" applyBorder="1" applyAlignment="1">
      <alignment horizontal="center" vertical="center"/>
    </xf>
    <xf numFmtId="0" fontId="2" fillId="32" borderId="3" xfId="0" applyFont="1" applyFill="1" applyBorder="1" applyAlignment="1">
      <alignment horizontal="center" vertical="center"/>
    </xf>
    <xf numFmtId="0" fontId="0" fillId="0" borderId="34" xfId="0" applyBorder="1" applyAlignment="1">
      <alignment horizontal="right" vertical="center" wrapText="1"/>
    </xf>
    <xf numFmtId="0" fontId="22" fillId="32" borderId="2" xfId="0" applyFont="1" applyFill="1" applyBorder="1"/>
    <xf numFmtId="0" fontId="17" fillId="9" borderId="4" xfId="0" applyFont="1" applyFill="1" applyBorder="1" applyAlignment="1">
      <alignment horizontal="left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right" vertical="center" wrapText="1"/>
    </xf>
    <xf numFmtId="0" fontId="8" fillId="0" borderId="22" xfId="0" applyNumberFormat="1" applyFont="1" applyFill="1" applyBorder="1" applyAlignment="1" applyProtection="1">
      <alignment horizontal="right" vertical="center" wrapText="1"/>
    </xf>
    <xf numFmtId="4" fontId="10" fillId="6" borderId="30" xfId="0" applyNumberFormat="1" applyFont="1" applyFill="1" applyBorder="1" applyAlignment="1" applyProtection="1">
      <alignment horizontal="center" vertical="center" wrapText="1"/>
    </xf>
    <xf numFmtId="4" fontId="10" fillId="6" borderId="22" xfId="0" applyNumberFormat="1" applyFont="1" applyFill="1" applyBorder="1" applyAlignment="1" applyProtection="1">
      <alignment horizontal="center" vertical="center" wrapText="1"/>
    </xf>
    <xf numFmtId="0" fontId="0" fillId="27" borderId="19" xfId="0" applyFill="1" applyBorder="1" applyAlignment="1">
      <alignment vertical="center" wrapText="1"/>
    </xf>
    <xf numFmtId="0" fontId="0" fillId="27" borderId="10" xfId="0" applyFill="1" applyBorder="1" applyAlignment="1">
      <alignment vertical="center" wrapText="1"/>
    </xf>
    <xf numFmtId="0" fontId="0" fillId="27" borderId="26" xfId="0" applyFill="1" applyBorder="1" applyAlignment="1">
      <alignment vertical="center" wrapText="1"/>
    </xf>
    <xf numFmtId="0" fontId="11" fillId="0" borderId="25" xfId="0" applyNumberFormat="1" applyFont="1" applyFill="1" applyBorder="1" applyAlignment="1" applyProtection="1">
      <alignment horizontal="right" vertical="center" wrapText="1"/>
    </xf>
    <xf numFmtId="0" fontId="5" fillId="31" borderId="2" xfId="0" applyNumberFormat="1" applyFont="1" applyFill="1" applyBorder="1" applyAlignment="1" applyProtection="1"/>
    <xf numFmtId="0" fontId="5" fillId="31" borderId="3" xfId="0" applyNumberFormat="1" applyFont="1" applyFill="1" applyBorder="1" applyAlignment="1" applyProtection="1">
      <alignment horizontal="center" vertical="center"/>
    </xf>
    <xf numFmtId="4" fontId="13" fillId="26" borderId="7" xfId="0" applyNumberFormat="1" applyFont="1" applyFill="1" applyBorder="1" applyAlignment="1">
      <alignment horizontal="center" vertical="center" wrapText="1"/>
    </xf>
    <xf numFmtId="4" fontId="13" fillId="26" borderId="6" xfId="0" applyNumberFormat="1" applyFont="1" applyFill="1" applyBorder="1" applyAlignment="1">
      <alignment horizontal="center" vertical="center" wrapText="1"/>
    </xf>
    <xf numFmtId="166" fontId="13" fillId="26" borderId="10" xfId="0" applyNumberFormat="1" applyFont="1" applyFill="1" applyBorder="1" applyAlignment="1">
      <alignment horizontal="center" vertical="center" wrapText="1"/>
    </xf>
    <xf numFmtId="3" fontId="13" fillId="26" borderId="9" xfId="0" applyNumberFormat="1" applyFont="1" applyFill="1" applyBorder="1" applyAlignment="1">
      <alignment horizontal="center" vertical="center" wrapText="1"/>
    </xf>
    <xf numFmtId="3" fontId="13" fillId="26" borderId="10" xfId="0" applyNumberFormat="1" applyFont="1" applyFill="1" applyBorder="1" applyAlignment="1">
      <alignment horizontal="center" vertical="center" wrapText="1"/>
    </xf>
    <xf numFmtId="166" fontId="13" fillId="26" borderId="13" xfId="0" applyNumberFormat="1" applyFont="1" applyFill="1" applyBorder="1" applyAlignment="1">
      <alignment horizontal="center" vertical="center" wrapText="1"/>
    </xf>
    <xf numFmtId="3" fontId="13" fillId="26" borderId="12" xfId="0" applyNumberFormat="1" applyFont="1" applyFill="1" applyBorder="1" applyAlignment="1">
      <alignment horizontal="center" vertical="center" wrapText="1"/>
    </xf>
    <xf numFmtId="4" fontId="13" fillId="26" borderId="10" xfId="0" applyNumberFormat="1" applyFont="1" applyFill="1" applyBorder="1" applyAlignment="1">
      <alignment horizontal="center" vertical="center" wrapText="1"/>
    </xf>
    <xf numFmtId="4" fontId="13" fillId="26" borderId="9" xfId="0" applyNumberFormat="1" applyFont="1" applyFill="1" applyBorder="1" applyAlignment="1">
      <alignment horizontal="center" vertical="center" wrapText="1"/>
    </xf>
    <xf numFmtId="4" fontId="13" fillId="26" borderId="15" xfId="0" applyNumberFormat="1" applyFont="1" applyFill="1" applyBorder="1" applyAlignment="1">
      <alignment horizontal="center" vertical="center" wrapText="1"/>
    </xf>
    <xf numFmtId="3" fontId="13" fillId="26" borderId="15" xfId="0" applyNumberFormat="1" applyFont="1" applyFill="1" applyBorder="1" applyAlignment="1">
      <alignment horizontal="center" vertical="center" wrapText="1"/>
    </xf>
    <xf numFmtId="3" fontId="13" fillId="26" borderId="13" xfId="0" applyNumberFormat="1" applyFont="1" applyFill="1" applyBorder="1" applyAlignment="1">
      <alignment horizontal="center" vertical="center" wrapText="1"/>
    </xf>
    <xf numFmtId="3" fontId="13" fillId="26" borderId="16" xfId="0" applyNumberFormat="1" applyFont="1" applyFill="1" applyBorder="1" applyAlignment="1">
      <alignment horizontal="center" vertical="center" wrapText="1"/>
    </xf>
    <xf numFmtId="3" fontId="13" fillId="26" borderId="7" xfId="0" applyNumberFormat="1" applyFont="1" applyFill="1" applyBorder="1" applyAlignment="1">
      <alignment horizontal="center" vertical="center" wrapText="1"/>
    </xf>
    <xf numFmtId="3" fontId="13" fillId="26" borderId="6" xfId="0" applyNumberFormat="1" applyFont="1" applyFill="1" applyBorder="1" applyAlignment="1">
      <alignment horizontal="center" vertical="center" wrapText="1"/>
    </xf>
    <xf numFmtId="4" fontId="10" fillId="26" borderId="7" xfId="0" applyNumberFormat="1" applyFont="1" applyFill="1" applyBorder="1" applyAlignment="1">
      <alignment horizontal="center" vertical="center" wrapText="1"/>
    </xf>
    <xf numFmtId="4" fontId="10" fillId="26" borderId="6" xfId="0" applyNumberFormat="1" applyFont="1" applyFill="1" applyBorder="1" applyAlignment="1">
      <alignment horizontal="center" vertical="center" wrapText="1"/>
    </xf>
    <xf numFmtId="3" fontId="10" fillId="26" borderId="10" xfId="0" applyNumberFormat="1" applyFont="1" applyFill="1" applyBorder="1" applyAlignment="1">
      <alignment horizontal="center" vertical="center" wrapText="1"/>
    </xf>
    <xf numFmtId="3" fontId="10" fillId="26" borderId="9" xfId="0" applyNumberFormat="1" applyFont="1" applyFill="1" applyBorder="1" applyAlignment="1">
      <alignment horizontal="center" vertical="center" wrapText="1"/>
    </xf>
    <xf numFmtId="3" fontId="0" fillId="26" borderId="10" xfId="0" applyNumberFormat="1" applyFont="1" applyFill="1" applyBorder="1" applyAlignment="1">
      <alignment horizontal="center" vertical="center" wrapText="1"/>
    </xf>
    <xf numFmtId="3" fontId="10" fillId="26" borderId="13" xfId="0" applyNumberFormat="1" applyFont="1" applyFill="1" applyBorder="1" applyAlignment="1">
      <alignment horizontal="center" vertical="center" wrapText="1"/>
    </xf>
    <xf numFmtId="3" fontId="10" fillId="26" borderId="12" xfId="0" applyNumberFormat="1" applyFont="1" applyFill="1" applyBorder="1" applyAlignment="1">
      <alignment horizontal="center" vertical="center" wrapText="1"/>
    </xf>
    <xf numFmtId="3" fontId="0" fillId="26" borderId="13" xfId="0" applyNumberFormat="1" applyFont="1" applyFill="1" applyBorder="1" applyAlignment="1">
      <alignment horizontal="center" vertical="center" wrapText="1"/>
    </xf>
    <xf numFmtId="3" fontId="13" fillId="26" borderId="7" xfId="0" quotePrefix="1" applyNumberFormat="1" applyFont="1" applyFill="1" applyBorder="1" applyAlignment="1">
      <alignment horizontal="center" vertical="center" wrapText="1"/>
    </xf>
    <xf numFmtId="3" fontId="13" fillId="26" borderId="6" xfId="0" quotePrefix="1" applyNumberFormat="1" applyFont="1" applyFill="1" applyBorder="1" applyAlignment="1">
      <alignment horizontal="center" vertical="center" wrapText="1"/>
    </xf>
    <xf numFmtId="3" fontId="13" fillId="26" borderId="14" xfId="0" quotePrefix="1" applyNumberFormat="1" applyFont="1" applyFill="1" applyBorder="1" applyAlignment="1">
      <alignment horizontal="center" vertical="center" wrapText="1"/>
    </xf>
    <xf numFmtId="166" fontId="13" fillId="26" borderId="10" xfId="0" quotePrefix="1" applyNumberFormat="1" applyFont="1" applyFill="1" applyBorder="1" applyAlignment="1">
      <alignment horizontal="center" vertical="center" wrapText="1"/>
    </xf>
    <xf numFmtId="166" fontId="13" fillId="26" borderId="9" xfId="0" quotePrefix="1" applyNumberFormat="1" applyFont="1" applyFill="1" applyBorder="1" applyAlignment="1">
      <alignment horizontal="center" vertical="center" wrapText="1"/>
    </xf>
    <xf numFmtId="166" fontId="13" fillId="26" borderId="15" xfId="0" quotePrefix="1" applyNumberFormat="1" applyFont="1" applyFill="1" applyBorder="1" applyAlignment="1">
      <alignment horizontal="center" vertical="center" wrapText="1"/>
    </xf>
    <xf numFmtId="3" fontId="0" fillId="26" borderId="15" xfId="0" applyNumberFormat="1" applyFont="1" applyFill="1" applyBorder="1" applyAlignment="1">
      <alignment horizontal="center" vertical="center" wrapText="1"/>
    </xf>
    <xf numFmtId="3" fontId="11" fillId="26" borderId="13" xfId="0" applyNumberFormat="1" applyFont="1" applyFill="1" applyBorder="1" applyAlignment="1" applyProtection="1">
      <alignment horizontal="center" vertical="center" wrapText="1"/>
    </xf>
    <xf numFmtId="3" fontId="11" fillId="26" borderId="12" xfId="0" applyNumberFormat="1" applyFont="1" applyFill="1" applyBorder="1" applyAlignment="1" applyProtection="1">
      <alignment horizontal="center" vertical="center" wrapText="1"/>
    </xf>
    <xf numFmtId="3" fontId="11" fillId="26" borderId="16" xfId="0" applyNumberFormat="1" applyFont="1" applyFill="1" applyBorder="1" applyAlignment="1" applyProtection="1">
      <alignment horizontal="center" vertical="center" wrapText="1"/>
    </xf>
    <xf numFmtId="3" fontId="10" fillId="26" borderId="7" xfId="0" applyNumberFormat="1" applyFont="1" applyFill="1" applyBorder="1" applyAlignment="1">
      <alignment horizontal="center" vertical="center" wrapText="1"/>
    </xf>
    <xf numFmtId="3" fontId="10" fillId="26" borderId="19" xfId="0" applyNumberFormat="1" applyFont="1" applyFill="1" applyBorder="1" applyAlignment="1">
      <alignment horizontal="center" vertical="center" wrapText="1"/>
    </xf>
    <xf numFmtId="1" fontId="13" fillId="26" borderId="14" xfId="0" applyNumberFormat="1" applyFont="1" applyFill="1" applyBorder="1" applyAlignment="1">
      <alignment horizontal="center" vertical="center" wrapText="1"/>
    </xf>
    <xf numFmtId="167" fontId="10" fillId="26" borderId="10" xfId="0" applyNumberFormat="1" applyFont="1" applyFill="1" applyBorder="1" applyAlignment="1">
      <alignment horizontal="center" vertical="center" wrapText="1"/>
    </xf>
    <xf numFmtId="167" fontId="0" fillId="26" borderId="15" xfId="0" applyNumberFormat="1" applyFont="1" applyFill="1" applyBorder="1" applyAlignment="1">
      <alignment horizontal="center" vertical="center" wrapText="1"/>
    </xf>
    <xf numFmtId="43" fontId="13" fillId="26" borderId="16" xfId="1" applyFont="1" applyFill="1" applyBorder="1" applyAlignment="1">
      <alignment horizontal="center" vertical="center" wrapText="1"/>
    </xf>
    <xf numFmtId="168" fontId="10" fillId="26" borderId="26" xfId="0" applyNumberFormat="1" applyFont="1" applyFill="1" applyBorder="1" applyAlignment="1">
      <alignment horizontal="center" vertical="center" wrapText="1"/>
    </xf>
    <xf numFmtId="168" fontId="0" fillId="26" borderId="25" xfId="0" applyNumberFormat="1" applyFont="1" applyFill="1" applyBorder="1" applyAlignment="1">
      <alignment horizontal="center" vertical="center" wrapText="1"/>
    </xf>
    <xf numFmtId="1" fontId="24" fillId="2" borderId="51" xfId="0" applyNumberFormat="1" applyFont="1" applyFill="1" applyBorder="1" applyAlignment="1" applyProtection="1">
      <alignment horizontal="left" vertical="center" wrapText="1"/>
    </xf>
    <xf numFmtId="0" fontId="5" fillId="31" borderId="4" xfId="0" applyNumberFormat="1" applyFont="1" applyFill="1" applyBorder="1" applyAlignment="1" applyProtection="1">
      <alignment horizontal="left"/>
    </xf>
    <xf numFmtId="0" fontId="4" fillId="27" borderId="19" xfId="0" applyNumberFormat="1" applyFont="1" applyFill="1" applyBorder="1" applyAlignment="1" applyProtection="1">
      <alignment horizontal="left" vertical="center" wrapText="1"/>
    </xf>
    <xf numFmtId="0" fontId="4" fillId="27" borderId="10" xfId="0" applyNumberFormat="1" applyFont="1" applyFill="1" applyBorder="1" applyAlignment="1" applyProtection="1">
      <alignment horizontal="left" vertical="center" wrapText="1"/>
    </xf>
    <xf numFmtId="0" fontId="11" fillId="27" borderId="10" xfId="0" applyNumberFormat="1" applyFont="1" applyFill="1" applyBorder="1" applyAlignment="1" applyProtection="1">
      <alignment horizontal="left" wrapText="1"/>
    </xf>
    <xf numFmtId="0" fontId="11" fillId="27" borderId="26" xfId="0" applyNumberFormat="1" applyFont="1" applyFill="1" applyBorder="1" applyAlignment="1" applyProtection="1">
      <alignment horizontal="left" wrapText="1"/>
    </xf>
    <xf numFmtId="0" fontId="4" fillId="27" borderId="26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27" borderId="32" xfId="0" applyFill="1" applyBorder="1" applyAlignment="1">
      <alignment horizontal="left"/>
    </xf>
    <xf numFmtId="0" fontId="0" fillId="27" borderId="18" xfId="0" applyFill="1" applyBorder="1" applyAlignment="1">
      <alignment horizontal="left"/>
    </xf>
    <xf numFmtId="0" fontId="0" fillId="27" borderId="22" xfId="0" applyFill="1" applyBorder="1" applyAlignment="1">
      <alignment horizontal="left"/>
    </xf>
    <xf numFmtId="0" fontId="0" fillId="22" borderId="41" xfId="0" applyFill="1" applyBorder="1" applyAlignment="1">
      <alignment horizontal="left"/>
    </xf>
    <xf numFmtId="0" fontId="0" fillId="32" borderId="4" xfId="0" applyFill="1" applyBorder="1" applyAlignment="1">
      <alignment horizontal="left"/>
    </xf>
    <xf numFmtId="0" fontId="0" fillId="27" borderId="29" xfId="0" applyFill="1" applyBorder="1" applyAlignment="1">
      <alignment horizontal="left"/>
    </xf>
    <xf numFmtId="0" fontId="0" fillId="27" borderId="29" xfId="0" applyFill="1" applyBorder="1" applyAlignment="1">
      <alignment horizontal="left" wrapText="1"/>
    </xf>
    <xf numFmtId="0" fontId="6" fillId="24" borderId="2" xfId="0" applyNumberFormat="1" applyFont="1" applyFill="1" applyBorder="1" applyAlignment="1" applyProtection="1">
      <alignment vertical="center" wrapText="1"/>
    </xf>
    <xf numFmtId="0" fontId="5" fillId="24" borderId="3" xfId="0" applyNumberFormat="1" applyFont="1" applyFill="1" applyBorder="1" applyAlignment="1" applyProtection="1">
      <alignment horizontal="center" vertical="center" wrapText="1"/>
    </xf>
    <xf numFmtId="0" fontId="5" fillId="24" borderId="4" xfId="0" applyNumberFormat="1" applyFont="1" applyFill="1" applyBorder="1" applyAlignment="1" applyProtection="1">
      <alignment vertical="center" wrapText="1"/>
    </xf>
    <xf numFmtId="3" fontId="10" fillId="34" borderId="6" xfId="0" applyNumberFormat="1" applyFont="1" applyFill="1" applyBorder="1" applyAlignment="1" applyProtection="1">
      <alignment horizontal="center" vertical="center" wrapText="1"/>
    </xf>
    <xf numFmtId="3" fontId="10" fillId="34" borderId="7" xfId="0" applyNumberFormat="1" applyFont="1" applyFill="1" applyBorder="1" applyAlignment="1" applyProtection="1">
      <alignment horizontal="center" vertical="center" wrapText="1"/>
    </xf>
    <xf numFmtId="4" fontId="4" fillId="34" borderId="14" xfId="0" applyNumberFormat="1" applyFont="1" applyFill="1" applyBorder="1" applyAlignment="1" applyProtection="1">
      <alignment horizontal="center" vertical="center" wrapText="1"/>
    </xf>
    <xf numFmtId="3" fontId="10" fillId="34" borderId="9" xfId="0" applyNumberFormat="1" applyFont="1" applyFill="1" applyBorder="1" applyAlignment="1" applyProtection="1">
      <alignment horizontal="center" vertical="center" wrapText="1"/>
    </xf>
    <xf numFmtId="3" fontId="10" fillId="34" borderId="10" xfId="0" applyNumberFormat="1" applyFont="1" applyFill="1" applyBorder="1" applyAlignment="1" applyProtection="1">
      <alignment horizontal="center" vertical="center" wrapText="1"/>
    </xf>
    <xf numFmtId="3" fontId="4" fillId="34" borderId="15" xfId="0" applyNumberFormat="1" applyFont="1" applyFill="1" applyBorder="1" applyAlignment="1" applyProtection="1">
      <alignment horizontal="center" vertical="center" wrapText="1"/>
    </xf>
    <xf numFmtId="4" fontId="10" fillId="34" borderId="15" xfId="0" applyNumberFormat="1" applyFont="1" applyFill="1" applyBorder="1" applyAlignment="1" applyProtection="1">
      <alignment horizontal="center" vertical="center" wrapText="1"/>
    </xf>
    <xf numFmtId="4" fontId="10" fillId="34" borderId="9" xfId="0" applyNumberFormat="1" applyFont="1" applyFill="1" applyBorder="1" applyAlignment="1" applyProtection="1">
      <alignment horizontal="center" vertical="center" wrapText="1"/>
    </xf>
    <xf numFmtId="4" fontId="10" fillId="34" borderId="10" xfId="0" applyNumberFormat="1" applyFont="1" applyFill="1" applyBorder="1" applyAlignment="1" applyProtection="1">
      <alignment horizontal="center" vertical="center" wrapText="1"/>
    </xf>
    <xf numFmtId="9" fontId="10" fillId="34" borderId="12" xfId="2" applyFont="1" applyFill="1" applyBorder="1" applyAlignment="1" applyProtection="1">
      <alignment horizontal="center" vertical="center" wrapText="1"/>
    </xf>
    <xf numFmtId="9" fontId="10" fillId="34" borderId="13" xfId="2" applyFont="1" applyFill="1" applyBorder="1" applyAlignment="1" applyProtection="1">
      <alignment horizontal="center" vertical="center" wrapText="1"/>
    </xf>
    <xf numFmtId="9" fontId="10" fillId="34" borderId="16" xfId="2" applyFont="1" applyFill="1" applyBorder="1" applyAlignment="1" applyProtection="1">
      <alignment horizontal="center" vertical="center" wrapText="1"/>
    </xf>
    <xf numFmtId="3" fontId="0" fillId="34" borderId="6" xfId="0" applyNumberFormat="1" applyFill="1" applyBorder="1" applyAlignment="1">
      <alignment horizontal="center" vertical="center"/>
    </xf>
    <xf numFmtId="4" fontId="10" fillId="34" borderId="7" xfId="0" applyNumberFormat="1" applyFont="1" applyFill="1" applyBorder="1" applyAlignment="1" applyProtection="1">
      <alignment horizontal="center" vertical="center" wrapText="1"/>
    </xf>
    <xf numFmtId="3" fontId="0" fillId="34" borderId="14" xfId="0" applyNumberFormat="1" applyFill="1" applyBorder="1" applyAlignment="1">
      <alignment horizontal="center" vertical="center"/>
    </xf>
    <xf numFmtId="4" fontId="0" fillId="34" borderId="9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3" fontId="0" fillId="34" borderId="9" xfId="0" applyNumberFormat="1" applyFill="1" applyBorder="1" applyAlignment="1">
      <alignment horizontal="center" vertical="center"/>
    </xf>
    <xf numFmtId="3" fontId="0" fillId="34" borderId="55" xfId="0" applyNumberFormat="1" applyFill="1" applyBorder="1" applyAlignment="1">
      <alignment horizontal="center" vertical="center"/>
    </xf>
    <xf numFmtId="3" fontId="0" fillId="34" borderId="26" xfId="0" applyNumberFormat="1" applyFill="1" applyBorder="1" applyAlignment="1">
      <alignment horizontal="center" vertical="center"/>
    </xf>
    <xf numFmtId="3" fontId="0" fillId="34" borderId="25" xfId="0" applyNumberFormat="1" applyFill="1" applyBorder="1" applyAlignment="1">
      <alignment horizontal="center" vertical="center"/>
    </xf>
    <xf numFmtId="1" fontId="24" fillId="2" borderId="59" xfId="0" applyNumberFormat="1" applyFont="1" applyFill="1" applyBorder="1" applyAlignment="1" applyProtection="1">
      <alignment horizontal="center" vertical="center" wrapText="1"/>
    </xf>
    <xf numFmtId="3" fontId="0" fillId="27" borderId="29" xfId="0" applyNumberFormat="1" applyFill="1" applyBorder="1"/>
    <xf numFmtId="0" fontId="0" fillId="27" borderId="35" xfId="0" applyFill="1" applyBorder="1" applyAlignment="1">
      <alignment wrapText="1"/>
    </xf>
    <xf numFmtId="0" fontId="5" fillId="30" borderId="3" xfId="0" applyNumberFormat="1" applyFont="1" applyFill="1" applyBorder="1" applyAlignment="1" applyProtection="1">
      <alignment horizontal="center" vertical="center"/>
    </xf>
    <xf numFmtId="0" fontId="5" fillId="30" borderId="2" xfId="0" applyNumberFormat="1" applyFont="1" applyFill="1" applyBorder="1" applyAlignment="1" applyProtection="1"/>
    <xf numFmtId="3" fontId="8" fillId="29" borderId="19" xfId="0" applyNumberFormat="1" applyFont="1" applyFill="1" applyBorder="1" applyAlignment="1" applyProtection="1">
      <alignment horizontal="center" vertical="center" wrapText="1"/>
    </xf>
    <xf numFmtId="3" fontId="8" fillId="29" borderId="7" xfId="0" applyNumberFormat="1" applyFont="1" applyFill="1" applyBorder="1" applyAlignment="1" applyProtection="1">
      <alignment horizontal="center" vertical="center" wrapText="1"/>
    </xf>
    <xf numFmtId="0" fontId="23" fillId="29" borderId="7" xfId="0" applyNumberFormat="1" applyFont="1" applyFill="1" applyBorder="1" applyAlignment="1" applyProtection="1">
      <alignment horizontal="center" vertical="center" wrapText="1"/>
    </xf>
    <xf numFmtId="3" fontId="8" fillId="29" borderId="10" xfId="0" applyNumberFormat="1" applyFont="1" applyFill="1" applyBorder="1" applyAlignment="1" applyProtection="1">
      <alignment horizontal="center" vertical="center" wrapText="1"/>
    </xf>
    <xf numFmtId="0" fontId="23" fillId="29" borderId="10" xfId="0" applyNumberFormat="1" applyFont="1" applyFill="1" applyBorder="1" applyAlignment="1" applyProtection="1">
      <alignment horizontal="center" vertical="center" wrapText="1"/>
    </xf>
    <xf numFmtId="3" fontId="10" fillId="29" borderId="10" xfId="0" applyNumberFormat="1" applyFont="1" applyFill="1" applyBorder="1" applyAlignment="1" applyProtection="1">
      <alignment horizontal="center" vertical="center" wrapText="1"/>
    </xf>
    <xf numFmtId="3" fontId="10" fillId="29" borderId="26" xfId="0" applyNumberFormat="1" applyFont="1" applyFill="1" applyBorder="1" applyAlignment="1" applyProtection="1">
      <alignment horizontal="center" vertical="center" wrapText="1"/>
    </xf>
    <xf numFmtId="3" fontId="10" fillId="29" borderId="13" xfId="0" applyNumberFormat="1" applyFont="1" applyFill="1" applyBorder="1" applyAlignment="1" applyProtection="1">
      <alignment horizontal="center" vertical="center" wrapText="1"/>
    </xf>
    <xf numFmtId="3" fontId="4" fillId="29" borderId="7" xfId="1" applyNumberFormat="1" applyFont="1" applyFill="1" applyBorder="1" applyAlignment="1" applyProtection="1">
      <alignment horizontal="center" vertical="center" wrapText="1"/>
    </xf>
    <xf numFmtId="3" fontId="4" fillId="29" borderId="19" xfId="0" applyNumberFormat="1" applyFont="1" applyFill="1" applyBorder="1" applyAlignment="1" applyProtection="1">
      <alignment horizontal="center" vertical="center" wrapText="1"/>
    </xf>
    <xf numFmtId="3" fontId="4" fillId="29" borderId="10" xfId="1" applyNumberFormat="1" applyFont="1" applyFill="1" applyBorder="1" applyAlignment="1" applyProtection="1">
      <alignment horizontal="center" vertical="center" wrapText="1"/>
    </xf>
    <xf numFmtId="3" fontId="4" fillId="29" borderId="7" xfId="0" applyNumberFormat="1" applyFont="1" applyFill="1" applyBorder="1" applyAlignment="1" applyProtection="1">
      <alignment horizontal="center" vertical="center" wrapText="1"/>
    </xf>
    <xf numFmtId="3" fontId="4" fillId="29" borderId="10" xfId="0" applyNumberFormat="1" applyFont="1" applyFill="1" applyBorder="1" applyAlignment="1" applyProtection="1">
      <alignment horizontal="center" vertical="center" wrapText="1"/>
    </xf>
    <xf numFmtId="3" fontId="4" fillId="29" borderId="13" xfId="1" applyNumberFormat="1" applyFont="1" applyFill="1" applyBorder="1" applyAlignment="1" applyProtection="1">
      <alignment horizontal="center" vertical="center" wrapText="1"/>
    </xf>
    <xf numFmtId="3" fontId="4" fillId="29" borderId="13" xfId="0" applyNumberFormat="1" applyFont="1" applyFill="1" applyBorder="1" applyAlignment="1" applyProtection="1">
      <alignment horizontal="center" vertical="center" wrapText="1"/>
    </xf>
    <xf numFmtId="3" fontId="4" fillId="29" borderId="8" xfId="0" applyNumberFormat="1" applyFont="1" applyFill="1" applyBorder="1" applyAlignment="1" applyProtection="1">
      <alignment horizontal="center" vertical="center" wrapText="1"/>
    </xf>
    <xf numFmtId="3" fontId="4" fillId="29" borderId="11" xfId="0" applyNumberFormat="1" applyFont="1" applyFill="1" applyBorder="1" applyAlignment="1" applyProtection="1">
      <alignment horizontal="center" vertical="center" wrapText="1"/>
    </xf>
    <xf numFmtId="3" fontId="23" fillId="29" borderId="8" xfId="0" applyNumberFormat="1" applyFont="1" applyFill="1" applyBorder="1" applyAlignment="1" applyProtection="1">
      <alignment horizontal="center" vertical="center" wrapText="1"/>
    </xf>
    <xf numFmtId="3" fontId="23" fillId="29" borderId="10" xfId="0" applyNumberFormat="1" applyFont="1" applyFill="1" applyBorder="1" applyAlignment="1" applyProtection="1">
      <alignment horizontal="center" vertical="center" wrapText="1"/>
    </xf>
    <xf numFmtId="0" fontId="4" fillId="29" borderId="10" xfId="0" applyNumberFormat="1" applyFont="1" applyFill="1" applyBorder="1" applyAlignment="1" applyProtection="1">
      <alignment horizontal="center" vertical="center" wrapText="1"/>
    </xf>
    <xf numFmtId="164" fontId="4" fillId="29" borderId="13" xfId="0" applyNumberFormat="1" applyFont="1" applyFill="1" applyBorder="1" applyAlignment="1" applyProtection="1">
      <alignment horizontal="center" vertical="center" wrapText="1"/>
    </xf>
    <xf numFmtId="170" fontId="4" fillId="29" borderId="32" xfId="0" applyNumberFormat="1" applyFont="1" applyFill="1" applyBorder="1" applyAlignment="1" applyProtection="1">
      <alignment horizontal="center" vertical="center" wrapText="1"/>
    </xf>
    <xf numFmtId="171" fontId="4" fillId="29" borderId="26" xfId="0" applyNumberFormat="1" applyFont="1" applyFill="1" applyBorder="1" applyAlignment="1" applyProtection="1">
      <alignment horizontal="center" vertical="center" wrapText="1"/>
    </xf>
    <xf numFmtId="0" fontId="5" fillId="30" borderId="4" xfId="0" applyNumberFormat="1" applyFont="1" applyFill="1" applyBorder="1" applyAlignment="1" applyProtection="1"/>
    <xf numFmtId="0" fontId="3" fillId="11" borderId="15" xfId="0" applyNumberFormat="1" applyFont="1" applyFill="1" applyBorder="1" applyAlignment="1" applyProtection="1">
      <alignment horizontal="left" vertical="center" wrapText="1"/>
    </xf>
    <xf numFmtId="0" fontId="4" fillId="27" borderId="37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27" borderId="35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right" vertical="center" wrapText="1"/>
    </xf>
    <xf numFmtId="0" fontId="4" fillId="29" borderId="26" xfId="0" applyNumberFormat="1" applyFont="1" applyFill="1" applyBorder="1" applyAlignment="1" applyProtection="1">
      <alignment horizontal="center" vertical="center" wrapText="1"/>
    </xf>
    <xf numFmtId="165" fontId="4" fillId="29" borderId="26" xfId="0" applyNumberFormat="1" applyFont="1" applyFill="1" applyBorder="1" applyAlignment="1" applyProtection="1">
      <alignment horizontal="center" vertical="center" wrapText="1"/>
    </xf>
    <xf numFmtId="3" fontId="4" fillId="6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3" fillId="11" borderId="14" xfId="0" applyFont="1" applyFill="1" applyBorder="1" applyAlignment="1" applyProtection="1">
      <alignment horizontal="right" vertical="center" wrapText="1"/>
    </xf>
    <xf numFmtId="0" fontId="13" fillId="8" borderId="7" xfId="0" applyFont="1" applyFill="1" applyBorder="1" applyAlignment="1" applyProtection="1">
      <alignment horizontal="center" vertical="center" wrapText="1"/>
    </xf>
    <xf numFmtId="0" fontId="13" fillId="8" borderId="6" xfId="0" applyFont="1" applyFill="1" applyBorder="1" applyAlignment="1" applyProtection="1">
      <alignment horizontal="center" vertical="center" wrapText="1"/>
    </xf>
    <xf numFmtId="0" fontId="13" fillId="8" borderId="14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right" vertical="center" wrapText="1"/>
    </xf>
    <xf numFmtId="0" fontId="0" fillId="8" borderId="7" xfId="0" applyFont="1" applyFill="1" applyBorder="1" applyAlignment="1" applyProtection="1">
      <alignment horizontal="center" vertical="center" wrapText="1"/>
    </xf>
    <xf numFmtId="0" fontId="0" fillId="8" borderId="6" xfId="0" applyFont="1" applyFill="1" applyBorder="1" applyAlignment="1" applyProtection="1">
      <alignment horizontal="center" vertical="center" wrapText="1"/>
    </xf>
    <xf numFmtId="0" fontId="0" fillId="8" borderId="14" xfId="0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right" vertical="center" wrapText="1"/>
    </xf>
    <xf numFmtId="0" fontId="0" fillId="8" borderId="10" xfId="0" applyFont="1" applyFill="1" applyBorder="1" applyAlignment="1" applyProtection="1">
      <alignment horizontal="center" vertical="center" wrapText="1"/>
    </xf>
    <xf numFmtId="0" fontId="0" fillId="8" borderId="9" xfId="0" applyFont="1" applyFill="1" applyBorder="1" applyAlignment="1" applyProtection="1">
      <alignment horizontal="center" vertical="center" wrapText="1"/>
    </xf>
    <xf numFmtId="0" fontId="0" fillId="8" borderId="15" xfId="0" applyFill="1" applyBorder="1" applyAlignment="1" applyProtection="1">
      <alignment horizontal="center" vertical="center" wrapText="1"/>
    </xf>
    <xf numFmtId="169" fontId="0" fillId="8" borderId="9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right" vertical="center" wrapText="1"/>
    </xf>
    <xf numFmtId="0" fontId="0" fillId="8" borderId="13" xfId="0" applyFont="1" applyFill="1" applyBorder="1" applyAlignment="1" applyProtection="1">
      <alignment horizontal="center" vertical="center" wrapText="1"/>
    </xf>
    <xf numFmtId="0" fontId="0" fillId="8" borderId="12" xfId="0" applyFont="1" applyFill="1" applyBorder="1" applyAlignment="1" applyProtection="1">
      <alignment horizontal="center" vertical="center" wrapText="1"/>
    </xf>
    <xf numFmtId="0" fontId="0" fillId="8" borderId="16" xfId="0" applyFill="1" applyBorder="1" applyAlignment="1" applyProtection="1">
      <alignment horizontal="center" vertical="center" wrapText="1"/>
    </xf>
    <xf numFmtId="0" fontId="0" fillId="11" borderId="14" xfId="0" applyFont="1" applyFill="1" applyBorder="1" applyAlignment="1" applyProtection="1">
      <alignment horizontal="right" vertical="center" wrapText="1"/>
    </xf>
    <xf numFmtId="3" fontId="0" fillId="8" borderId="7" xfId="0" applyNumberFormat="1" applyFill="1" applyBorder="1" applyAlignment="1" applyProtection="1">
      <alignment horizontal="center" vertical="center" wrapText="1"/>
    </xf>
    <xf numFmtId="3" fontId="0" fillId="8" borderId="14" xfId="0" applyNumberFormat="1" applyFill="1" applyBorder="1" applyAlignment="1" applyProtection="1">
      <alignment horizontal="center" vertical="center" wrapText="1"/>
    </xf>
    <xf numFmtId="0" fontId="0" fillId="11" borderId="15" xfId="0" applyFont="1" applyFill="1" applyBorder="1" applyAlignment="1" applyProtection="1">
      <alignment horizontal="right" vertical="center" wrapText="1"/>
    </xf>
    <xf numFmtId="0" fontId="0" fillId="11" borderId="16" xfId="0" applyFont="1" applyFill="1" applyBorder="1" applyAlignment="1" applyProtection="1">
      <alignment horizontal="right" vertical="center" wrapText="1"/>
    </xf>
    <xf numFmtId="3" fontId="0" fillId="8" borderId="10" xfId="0" applyNumberFormat="1" applyFill="1" applyBorder="1" applyAlignment="1" applyProtection="1">
      <alignment horizontal="center" vertical="center" wrapText="1"/>
    </xf>
    <xf numFmtId="3" fontId="0" fillId="8" borderId="18" xfId="0" applyNumberFormat="1" applyFill="1" applyBorder="1" applyAlignment="1" applyProtection="1">
      <alignment horizontal="center" vertical="center" wrapText="1"/>
    </xf>
    <xf numFmtId="3" fontId="0" fillId="8" borderId="21" xfId="0" applyNumberFormat="1" applyFill="1" applyBorder="1" applyAlignment="1" applyProtection="1">
      <alignment horizontal="center" vertical="center" wrapText="1"/>
    </xf>
    <xf numFmtId="3" fontId="0" fillId="8" borderId="7" xfId="0" applyNumberFormat="1" applyFill="1" applyBorder="1" applyAlignment="1" applyProtection="1">
      <alignment horizontal="center" vertical="center"/>
    </xf>
    <xf numFmtId="3" fontId="0" fillId="8" borderId="14" xfId="0" applyNumberFormat="1" applyFill="1" applyBorder="1" applyAlignment="1" applyProtection="1">
      <alignment horizontal="center" vertical="center"/>
    </xf>
    <xf numFmtId="3" fontId="0" fillId="8" borderId="10" xfId="0" applyNumberFormat="1" applyFill="1" applyBorder="1" applyAlignment="1" applyProtection="1">
      <alignment horizontal="center" vertical="center"/>
    </xf>
    <xf numFmtId="3" fontId="0" fillId="8" borderId="15" xfId="0" applyNumberFormat="1" applyFill="1" applyBorder="1" applyAlignment="1" applyProtection="1">
      <alignment horizontal="center" vertical="center" wrapText="1"/>
    </xf>
    <xf numFmtId="3" fontId="0" fillId="8" borderId="26" xfId="0" applyNumberFormat="1" applyFill="1" applyBorder="1" applyAlignment="1" applyProtection="1">
      <alignment horizontal="center" vertical="center" wrapText="1"/>
    </xf>
    <xf numFmtId="0" fontId="0" fillId="8" borderId="25" xfId="0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wrapText="1"/>
    </xf>
    <xf numFmtId="3" fontId="0" fillId="8" borderId="6" xfId="0" applyNumberFormat="1" applyFill="1" applyBorder="1" applyAlignment="1" applyProtection="1">
      <alignment horizontal="center" vertical="center" wrapText="1"/>
    </xf>
    <xf numFmtId="3" fontId="0" fillId="8" borderId="19" xfId="0" applyNumberFormat="1" applyFill="1" applyBorder="1" applyAlignment="1" applyProtection="1">
      <alignment horizontal="center" vertical="center" wrapText="1"/>
    </xf>
    <xf numFmtId="0" fontId="0" fillId="11" borderId="10" xfId="0" applyFill="1" applyBorder="1" applyAlignment="1" applyProtection="1">
      <alignment horizontal="right" vertical="center" wrapText="1"/>
    </xf>
    <xf numFmtId="3" fontId="0" fillId="8" borderId="9" xfId="0" applyNumberFormat="1" applyFill="1" applyBorder="1" applyAlignment="1" applyProtection="1">
      <alignment horizontal="center" vertical="center" wrapText="1"/>
    </xf>
    <xf numFmtId="0" fontId="0" fillId="8" borderId="10" xfId="0" applyFill="1" applyBorder="1" applyAlignment="1" applyProtection="1">
      <alignment horizontal="center" vertical="center" wrapText="1"/>
    </xf>
    <xf numFmtId="0" fontId="2" fillId="11" borderId="10" xfId="0" applyFont="1" applyFill="1" applyBorder="1" applyAlignment="1" applyProtection="1">
      <alignment horizontal="left" vertical="center" wrapText="1"/>
    </xf>
    <xf numFmtId="0" fontId="0" fillId="11" borderId="13" xfId="0" applyFill="1" applyBorder="1" applyAlignment="1" applyProtection="1">
      <alignment horizontal="right" vertical="center" wrapText="1"/>
    </xf>
    <xf numFmtId="3" fontId="0" fillId="8" borderId="13" xfId="0" applyNumberFormat="1" applyFill="1" applyBorder="1" applyAlignment="1" applyProtection="1">
      <alignment horizontal="center" vertical="center" wrapText="1"/>
    </xf>
    <xf numFmtId="3" fontId="0" fillId="8" borderId="12" xfId="0" applyNumberFormat="1" applyFill="1" applyBorder="1" applyAlignment="1" applyProtection="1">
      <alignment horizontal="center" vertical="center" wrapText="1"/>
    </xf>
    <xf numFmtId="0" fontId="0" fillId="8" borderId="26" xfId="0" applyFill="1" applyBorder="1" applyAlignment="1" applyProtection="1">
      <alignment horizontal="center" vertical="center" wrapText="1"/>
    </xf>
    <xf numFmtId="0" fontId="16" fillId="13" borderId="2" xfId="0" applyFont="1" applyFill="1" applyBorder="1" applyAlignment="1" applyProtection="1">
      <alignment horizontal="left"/>
    </xf>
    <xf numFmtId="0" fontId="16" fillId="13" borderId="3" xfId="0" applyFont="1" applyFill="1" applyBorder="1" applyAlignment="1" applyProtection="1">
      <alignment horizontal="center" vertical="center"/>
    </xf>
    <xf numFmtId="0" fontId="0" fillId="11" borderId="18" xfId="0" applyFont="1" applyFill="1" applyBorder="1" applyAlignment="1" applyProtection="1">
      <alignment horizontal="right" vertical="center" wrapText="1"/>
    </xf>
    <xf numFmtId="0" fontId="0" fillId="11" borderId="13" xfId="0" applyFont="1" applyFill="1" applyBorder="1" applyAlignment="1" applyProtection="1">
      <alignment horizontal="right" vertical="center" wrapText="1"/>
    </xf>
    <xf numFmtId="9" fontId="0" fillId="8" borderId="13" xfId="2" applyFont="1" applyFill="1" applyBorder="1" applyAlignment="1" applyProtection="1">
      <alignment horizontal="center" vertical="center" wrapText="1"/>
    </xf>
    <xf numFmtId="10" fontId="0" fillId="8" borderId="12" xfId="0" applyNumberFormat="1" applyFill="1" applyBorder="1" applyAlignment="1" applyProtection="1">
      <alignment horizontal="center" vertical="center" wrapText="1"/>
    </xf>
    <xf numFmtId="10" fontId="0" fillId="8" borderId="16" xfId="0" applyNumberFormat="1" applyFill="1" applyBorder="1" applyAlignment="1" applyProtection="1">
      <alignment horizontal="center" vertical="center" wrapText="1"/>
    </xf>
    <xf numFmtId="0" fontId="0" fillId="11" borderId="7" xfId="0" applyFont="1" applyFill="1" applyBorder="1" applyAlignment="1" applyProtection="1">
      <alignment horizontal="right" vertical="center" wrapText="1"/>
    </xf>
    <xf numFmtId="9" fontId="0" fillId="8" borderId="10" xfId="2" applyFont="1" applyFill="1" applyBorder="1" applyAlignment="1" applyProtection="1">
      <alignment horizontal="center" vertical="center" wrapText="1"/>
    </xf>
    <xf numFmtId="10" fontId="0" fillId="8" borderId="9" xfId="0" applyNumberFormat="1" applyFill="1" applyBorder="1" applyAlignment="1" applyProtection="1">
      <alignment horizontal="center" vertical="center" wrapText="1"/>
    </xf>
    <xf numFmtId="9" fontId="0" fillId="8" borderId="7" xfId="2" applyFont="1" applyFill="1" applyBorder="1" applyAlignment="1" applyProtection="1">
      <alignment horizontal="center" vertical="center" wrapText="1"/>
    </xf>
    <xf numFmtId="0" fontId="0" fillId="11" borderId="10" xfId="0" applyFont="1" applyFill="1" applyBorder="1" applyAlignment="1" applyProtection="1">
      <alignment horizontal="right" vertical="center" wrapText="1"/>
    </xf>
    <xf numFmtId="10" fontId="0" fillId="8" borderId="10" xfId="2" applyNumberFormat="1" applyFont="1" applyFill="1" applyBorder="1" applyAlignment="1" applyProtection="1">
      <alignment horizontal="center" vertical="center" wrapText="1"/>
    </xf>
    <xf numFmtId="9" fontId="0" fillId="8" borderId="26" xfId="2" applyFont="1" applyFill="1" applyBorder="1" applyAlignment="1" applyProtection="1">
      <alignment horizontal="center" vertical="center" wrapText="1"/>
    </xf>
    <xf numFmtId="3" fontId="14" fillId="8" borderId="19" xfId="0" applyNumberFormat="1" applyFont="1" applyFill="1" applyBorder="1" applyAlignment="1" applyProtection="1">
      <alignment horizontal="center" vertical="center"/>
    </xf>
    <xf numFmtId="3" fontId="0" fillId="8" borderId="44" xfId="0" applyNumberFormat="1" applyFill="1" applyBorder="1" applyAlignment="1" applyProtection="1">
      <alignment horizontal="center" vertical="center" wrapText="1"/>
    </xf>
    <xf numFmtId="172" fontId="0" fillId="8" borderId="6" xfId="0" applyNumberFormat="1" applyFill="1" applyBorder="1" applyAlignment="1" applyProtection="1">
      <alignment horizontal="center" vertical="center" wrapText="1"/>
    </xf>
    <xf numFmtId="6" fontId="0" fillId="8" borderId="7" xfId="0" applyNumberFormat="1" applyFill="1" applyBorder="1" applyAlignment="1" applyProtection="1">
      <alignment horizontal="center" vertical="center" wrapText="1"/>
    </xf>
    <xf numFmtId="6" fontId="0" fillId="8" borderId="14" xfId="0" applyNumberFormat="1" applyFill="1" applyBorder="1" applyAlignment="1" applyProtection="1">
      <alignment horizontal="center" vertical="center" wrapText="1"/>
    </xf>
    <xf numFmtId="3" fontId="14" fillId="8" borderId="17" xfId="0" applyNumberFormat="1" applyFont="1" applyFill="1" applyBorder="1" applyAlignment="1" applyProtection="1">
      <alignment horizontal="center" vertical="center"/>
    </xf>
    <xf numFmtId="3" fontId="14" fillId="8" borderId="10" xfId="0" applyNumberFormat="1" applyFont="1" applyFill="1" applyBorder="1" applyAlignment="1" applyProtection="1">
      <alignment horizontal="center" vertical="center"/>
    </xf>
    <xf numFmtId="0" fontId="0" fillId="11" borderId="26" xfId="0" applyFont="1" applyFill="1" applyBorder="1" applyAlignment="1" applyProtection="1">
      <alignment horizontal="right" vertical="center" wrapText="1"/>
    </xf>
    <xf numFmtId="3" fontId="14" fillId="8" borderId="58" xfId="0" applyNumberFormat="1" applyFont="1" applyFill="1" applyBorder="1" applyAlignment="1" applyProtection="1">
      <alignment horizontal="center" vertical="center"/>
    </xf>
    <xf numFmtId="3" fontId="14" fillId="8" borderId="26" xfId="0" applyNumberFormat="1" applyFont="1" applyFill="1" applyBorder="1" applyAlignment="1" applyProtection="1">
      <alignment horizontal="center" vertical="center"/>
    </xf>
    <xf numFmtId="0" fontId="0" fillId="27" borderId="28" xfId="0" applyFill="1" applyBorder="1" applyAlignment="1" applyProtection="1">
      <alignment vertical="center" wrapText="1"/>
    </xf>
    <xf numFmtId="0" fontId="0" fillId="27" borderId="50" xfId="0" applyFill="1" applyBorder="1" applyAlignment="1" applyProtection="1">
      <alignment vertical="center" wrapText="1"/>
    </xf>
    <xf numFmtId="0" fontId="0" fillId="27" borderId="37" xfId="0" applyFill="1" applyBorder="1" applyAlignment="1" applyProtection="1">
      <alignment vertical="center" wrapText="1"/>
    </xf>
    <xf numFmtId="0" fontId="0" fillId="27" borderId="39" xfId="0" applyFill="1" applyBorder="1" applyAlignment="1" applyProtection="1">
      <alignment vertical="center" wrapText="1"/>
    </xf>
    <xf numFmtId="0" fontId="26" fillId="27" borderId="50" xfId="0" applyFont="1" applyFill="1" applyBorder="1" applyAlignment="1" applyProtection="1">
      <alignment vertical="center" wrapText="1"/>
    </xf>
    <xf numFmtId="0" fontId="16" fillId="13" borderId="4" xfId="0" applyFont="1" applyFill="1" applyBorder="1" applyAlignment="1" applyProtection="1">
      <alignment horizontal="left" vertical="center" wrapText="1"/>
    </xf>
    <xf numFmtId="0" fontId="0" fillId="27" borderId="49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/>
    </xf>
    <xf numFmtId="0" fontId="3" fillId="4" borderId="3" xfId="0" applyNumberFormat="1" applyFont="1" applyFill="1" applyBorder="1" applyAlignment="1" applyProtection="1">
      <alignment horizontal="center"/>
    </xf>
    <xf numFmtId="0" fontId="3" fillId="4" borderId="4" xfId="0" applyNumberFormat="1" applyFont="1" applyFill="1" applyBorder="1" applyAlignment="1" applyProtection="1">
      <alignment horizontal="center"/>
    </xf>
    <xf numFmtId="0" fontId="22" fillId="27" borderId="32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3" fillId="22" borderId="2" xfId="0" applyNumberFormat="1" applyFont="1" applyFill="1" applyBorder="1" applyAlignment="1" applyProtection="1">
      <alignment horizontal="left" vertical="center" wrapText="1"/>
    </xf>
    <xf numFmtId="0" fontId="3" fillId="22" borderId="3" xfId="0" applyNumberFormat="1" applyFont="1" applyFill="1" applyBorder="1" applyAlignment="1" applyProtection="1">
      <alignment horizontal="left" vertical="center" wrapText="1"/>
    </xf>
    <xf numFmtId="0" fontId="3" fillId="22" borderId="4" xfId="0" applyNumberFormat="1" applyFont="1" applyFill="1" applyBorder="1" applyAlignment="1" applyProtection="1">
      <alignment horizontal="left" vertical="center" wrapText="1"/>
    </xf>
    <xf numFmtId="0" fontId="3" fillId="30" borderId="2" xfId="0" applyNumberFormat="1" applyFont="1" applyFill="1" applyBorder="1" applyAlignment="1" applyProtection="1">
      <alignment horizontal="center" vertical="center" wrapText="1"/>
    </xf>
    <xf numFmtId="0" fontId="3" fillId="30" borderId="3" xfId="0" applyNumberFormat="1" applyFont="1" applyFill="1" applyBorder="1" applyAlignment="1" applyProtection="1">
      <alignment horizontal="center" vertical="center" wrapText="1"/>
    </xf>
    <xf numFmtId="0" fontId="3" fillId="30" borderId="4" xfId="0" applyNumberFormat="1" applyFont="1" applyFill="1" applyBorder="1" applyAlignment="1" applyProtection="1">
      <alignment horizontal="center" vertical="center" wrapText="1"/>
    </xf>
    <xf numFmtId="0" fontId="5" fillId="30" borderId="2" xfId="0" applyNumberFormat="1" applyFont="1" applyFill="1" applyBorder="1" applyAlignment="1" applyProtection="1">
      <alignment horizontal="center"/>
    </xf>
    <xf numFmtId="0" fontId="5" fillId="30" borderId="3" xfId="0" applyNumberFormat="1" applyFont="1" applyFill="1" applyBorder="1" applyAlignment="1" applyProtection="1">
      <alignment horizontal="center"/>
    </xf>
    <xf numFmtId="0" fontId="5" fillId="30" borderId="4" xfId="0" applyNumberFormat="1" applyFont="1" applyFill="1" applyBorder="1" applyAlignment="1" applyProtection="1">
      <alignment horizontal="center"/>
    </xf>
    <xf numFmtId="0" fontId="6" fillId="25" borderId="2" xfId="0" applyNumberFormat="1" applyFont="1" applyFill="1" applyBorder="1" applyAlignment="1" applyProtection="1">
      <alignment horizontal="center" vertical="center" wrapText="1"/>
    </xf>
    <xf numFmtId="0" fontId="6" fillId="25" borderId="3" xfId="0" applyNumberFormat="1" applyFont="1" applyFill="1" applyBorder="1" applyAlignment="1" applyProtection="1">
      <alignment horizontal="center" vertical="center" wrapText="1"/>
    </xf>
    <xf numFmtId="0" fontId="6" fillId="25" borderId="4" xfId="0" applyNumberFormat="1" applyFont="1" applyFill="1" applyBorder="1" applyAlignment="1" applyProtection="1">
      <alignment horizontal="center" vertical="center" wrapText="1"/>
    </xf>
    <xf numFmtId="0" fontId="19" fillId="27" borderId="32" xfId="0" applyNumberFormat="1" applyFont="1" applyFill="1" applyBorder="1" applyAlignment="1" applyProtection="1">
      <alignment horizontal="left" vertical="center" wrapText="1"/>
    </xf>
    <xf numFmtId="0" fontId="19" fillId="27" borderId="18" xfId="0" applyNumberFormat="1" applyFont="1" applyFill="1" applyBorder="1" applyAlignment="1" applyProtection="1">
      <alignment horizontal="left" vertical="center" wrapText="1"/>
    </xf>
    <xf numFmtId="0" fontId="19" fillId="27" borderId="22" xfId="0" applyNumberFormat="1" applyFont="1" applyFill="1" applyBorder="1" applyAlignment="1" applyProtection="1">
      <alignment horizontal="left" vertical="center" wrapText="1"/>
    </xf>
    <xf numFmtId="0" fontId="4" fillId="27" borderId="32" xfId="0" applyNumberFormat="1" applyFont="1" applyFill="1" applyBorder="1" applyAlignment="1" applyProtection="1">
      <alignment horizontal="left" vertical="center" wrapText="1"/>
    </xf>
    <xf numFmtId="0" fontId="4" fillId="27" borderId="18" xfId="0" applyNumberFormat="1" applyFont="1" applyFill="1" applyBorder="1" applyAlignment="1" applyProtection="1">
      <alignment horizontal="left" vertical="center" wrapText="1"/>
    </xf>
    <xf numFmtId="0" fontId="4" fillId="27" borderId="22" xfId="0" applyNumberFormat="1" applyFont="1" applyFill="1" applyBorder="1" applyAlignment="1" applyProtection="1">
      <alignment horizontal="left" vertical="center" wrapText="1"/>
    </xf>
    <xf numFmtId="0" fontId="11" fillId="27" borderId="32" xfId="0" applyNumberFormat="1" applyFont="1" applyFill="1" applyBorder="1" applyAlignment="1" applyProtection="1">
      <alignment horizontal="left" vertical="center" wrapText="1"/>
    </xf>
    <xf numFmtId="0" fontId="11" fillId="27" borderId="18" xfId="0" applyNumberFormat="1" applyFont="1" applyFill="1" applyBorder="1" applyAlignment="1" applyProtection="1">
      <alignment horizontal="left" vertical="center" wrapText="1"/>
    </xf>
    <xf numFmtId="0" fontId="11" fillId="27" borderId="22" xfId="0" applyNumberFormat="1" applyFont="1" applyFill="1" applyBorder="1" applyAlignment="1" applyProtection="1">
      <alignment horizontal="left" vertical="center" wrapText="1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3" borderId="3" xfId="0" applyNumberFormat="1" applyFont="1" applyFill="1" applyBorder="1" applyAlignment="1" applyProtection="1">
      <alignment horizontal="center" vertical="center" wrapText="1"/>
    </xf>
    <xf numFmtId="0" fontId="3" fillId="23" borderId="4" xfId="0" applyNumberFormat="1" applyFont="1" applyFill="1" applyBorder="1" applyAlignment="1" applyProtection="1">
      <alignment horizontal="center" vertical="center" wrapText="1"/>
    </xf>
    <xf numFmtId="3" fontId="0" fillId="10" borderId="15" xfId="0" applyNumberFormat="1" applyFill="1" applyBorder="1" applyAlignment="1">
      <alignment horizontal="center" vertical="center"/>
    </xf>
    <xf numFmtId="3" fontId="0" fillId="10" borderId="9" xfId="0" applyNumberFormat="1" applyFill="1" applyBorder="1" applyAlignment="1">
      <alignment horizontal="center" vertical="center"/>
    </xf>
    <xf numFmtId="3" fontId="0" fillId="10" borderId="8" xfId="0" applyNumberFormat="1" applyFill="1" applyBorder="1" applyAlignment="1">
      <alignment horizontal="center" vertical="center"/>
    </xf>
    <xf numFmtId="3" fontId="0" fillId="10" borderId="25" xfId="0" applyNumberFormat="1" applyFill="1" applyBorder="1" applyAlignment="1">
      <alignment horizontal="center" vertical="center"/>
    </xf>
    <xf numFmtId="3" fontId="0" fillId="10" borderId="55" xfId="0" applyNumberFormat="1" applyFill="1" applyBorder="1" applyAlignment="1">
      <alignment horizontal="center" vertical="center"/>
    </xf>
    <xf numFmtId="3" fontId="0" fillId="10" borderId="27" xfId="0" applyNumberFormat="1" applyFill="1" applyBorder="1" applyAlignment="1">
      <alignment horizontal="center" vertical="center"/>
    </xf>
    <xf numFmtId="0" fontId="0" fillId="27" borderId="32" xfId="0" applyFill="1" applyBorder="1" applyAlignment="1">
      <alignment horizontal="left" vertical="center" wrapText="1"/>
    </xf>
    <xf numFmtId="0" fontId="0" fillId="27" borderId="18" xfId="0" applyFill="1" applyBorder="1" applyAlignment="1">
      <alignment horizontal="left" vertical="center" wrapText="1"/>
    </xf>
    <xf numFmtId="0" fontId="0" fillId="27" borderId="22" xfId="0" applyFill="1" applyBorder="1" applyAlignment="1">
      <alignment horizontal="left" vertical="center" wrapText="1"/>
    </xf>
    <xf numFmtId="0" fontId="15" fillId="33" borderId="2" xfId="0" applyFont="1" applyFill="1" applyBorder="1" applyAlignment="1">
      <alignment horizontal="left" vertical="center" wrapText="1"/>
    </xf>
    <xf numFmtId="0" fontId="15" fillId="33" borderId="3" xfId="0" applyFont="1" applyFill="1" applyBorder="1" applyAlignment="1">
      <alignment horizontal="left" vertical="center" wrapText="1"/>
    </xf>
    <xf numFmtId="0" fontId="15" fillId="33" borderId="4" xfId="0" applyFont="1" applyFill="1" applyBorder="1" applyAlignment="1">
      <alignment horizontal="left" vertical="center" wrapText="1"/>
    </xf>
    <xf numFmtId="0" fontId="2" fillId="33" borderId="2" xfId="0" applyFont="1" applyFill="1" applyBorder="1" applyAlignment="1">
      <alignment horizontal="left"/>
    </xf>
    <xf numFmtId="0" fontId="2" fillId="33" borderId="3" xfId="0" applyFont="1" applyFill="1" applyBorder="1" applyAlignment="1">
      <alignment horizontal="left"/>
    </xf>
    <xf numFmtId="0" fontId="2" fillId="33" borderId="4" xfId="0" applyFont="1" applyFill="1" applyBorder="1" applyAlignment="1">
      <alignment horizontal="left"/>
    </xf>
    <xf numFmtId="0" fontId="12" fillId="33" borderId="2" xfId="0" applyFont="1" applyFill="1" applyBorder="1" applyAlignment="1">
      <alignment horizontal="left" vertical="center" wrapText="1"/>
    </xf>
    <xf numFmtId="0" fontId="12" fillId="33" borderId="3" xfId="0" applyFont="1" applyFill="1" applyBorder="1" applyAlignment="1">
      <alignment horizontal="left" vertical="center" wrapText="1"/>
    </xf>
    <xf numFmtId="0" fontId="12" fillId="33" borderId="4" xfId="0" applyFont="1" applyFill="1" applyBorder="1" applyAlignment="1">
      <alignment horizontal="left" vertical="center" wrapText="1"/>
    </xf>
    <xf numFmtId="3" fontId="0" fillId="10" borderId="14" xfId="0" applyNumberFormat="1" applyFill="1" applyBorder="1" applyAlignment="1">
      <alignment horizontal="center" vertical="center"/>
    </xf>
    <xf numFmtId="3" fontId="0" fillId="10" borderId="6" xfId="0" applyNumberFormat="1" applyFill="1" applyBorder="1" applyAlignment="1">
      <alignment horizontal="center" vertical="center"/>
    </xf>
    <xf numFmtId="3" fontId="0" fillId="10" borderId="5" xfId="0" applyNumberFormat="1" applyFill="1" applyBorder="1" applyAlignment="1">
      <alignment horizontal="center" vertical="center"/>
    </xf>
    <xf numFmtId="0" fontId="0" fillId="27" borderId="32" xfId="0" applyFill="1" applyBorder="1" applyAlignment="1" applyProtection="1">
      <alignment horizontal="center" vertical="center" wrapText="1"/>
    </xf>
    <xf numFmtId="0" fontId="0" fillId="27" borderId="18" xfId="0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0" fillId="27" borderId="18" xfId="0" applyFill="1" applyBorder="1" applyAlignment="1" applyProtection="1">
      <alignment horizontal="left" vertical="center" wrapText="1"/>
    </xf>
    <xf numFmtId="0" fontId="0" fillId="27" borderId="22" xfId="0" applyFill="1" applyBorder="1" applyAlignment="1" applyProtection="1">
      <alignment horizontal="left" vertical="center" wrapText="1"/>
    </xf>
    <xf numFmtId="0" fontId="2" fillId="13" borderId="2" xfId="0" applyFont="1" applyFill="1" applyBorder="1" applyAlignment="1" applyProtection="1">
      <alignment horizontal="left" vertical="center" wrapText="1"/>
    </xf>
    <xf numFmtId="0" fontId="2" fillId="13" borderId="3" xfId="0" applyFont="1" applyFill="1" applyBorder="1" applyAlignment="1" applyProtection="1">
      <alignment horizontal="left" vertical="center" wrapText="1"/>
    </xf>
    <xf numFmtId="0" fontId="2" fillId="13" borderId="54" xfId="0" applyFont="1" applyFill="1" applyBorder="1" applyAlignment="1" applyProtection="1">
      <alignment horizontal="left" vertical="center" wrapText="1"/>
    </xf>
    <xf numFmtId="0" fontId="2" fillId="12" borderId="2" xfId="0" applyFont="1" applyFill="1" applyBorder="1" applyAlignment="1" applyProtection="1">
      <alignment horizontal="left" vertical="top"/>
    </xf>
    <xf numFmtId="0" fontId="2" fillId="12" borderId="3" xfId="0" applyFont="1" applyFill="1" applyBorder="1" applyAlignment="1" applyProtection="1">
      <alignment horizontal="left" vertical="top"/>
    </xf>
    <xf numFmtId="0" fontId="2" fillId="12" borderId="4" xfId="0" applyFont="1" applyFill="1" applyBorder="1" applyAlignment="1" applyProtection="1">
      <alignment horizontal="left" vertical="top"/>
    </xf>
    <xf numFmtId="0" fontId="12" fillId="13" borderId="2" xfId="0" applyFont="1" applyFill="1" applyBorder="1" applyAlignment="1" applyProtection="1">
      <alignment horizontal="left"/>
    </xf>
    <xf numFmtId="0" fontId="12" fillId="13" borderId="3" xfId="0" applyFont="1" applyFill="1" applyBorder="1" applyAlignment="1" applyProtection="1">
      <alignment horizontal="left"/>
    </xf>
    <xf numFmtId="0" fontId="12" fillId="13" borderId="4" xfId="0" applyFont="1" applyFill="1" applyBorder="1" applyAlignment="1" applyProtection="1">
      <alignment horizontal="left"/>
    </xf>
    <xf numFmtId="0" fontId="2" fillId="13" borderId="2" xfId="0" applyFont="1" applyFill="1" applyBorder="1" applyAlignment="1" applyProtection="1">
      <alignment horizontal="left"/>
    </xf>
    <xf numFmtId="0" fontId="2" fillId="13" borderId="3" xfId="0" applyFont="1" applyFill="1" applyBorder="1" applyAlignment="1" applyProtection="1">
      <alignment horizontal="left"/>
    </xf>
    <xf numFmtId="0" fontId="2" fillId="13" borderId="4" xfId="0" applyFont="1" applyFill="1" applyBorder="1" applyAlignment="1" applyProtection="1">
      <alignment horizontal="left"/>
    </xf>
    <xf numFmtId="0" fontId="0" fillId="27" borderId="39" xfId="0" applyFill="1" applyBorder="1" applyAlignment="1" applyProtection="1">
      <alignment horizontal="left" vertical="center" wrapText="1"/>
    </xf>
    <xf numFmtId="0" fontId="0" fillId="27" borderId="56" xfId="0" applyFill="1" applyBorder="1" applyAlignment="1" applyProtection="1">
      <alignment horizontal="left" vertical="center" wrapText="1"/>
    </xf>
    <xf numFmtId="0" fontId="0" fillId="27" borderId="57" xfId="0" applyFill="1" applyBorder="1" applyAlignment="1" applyProtection="1">
      <alignment horizontal="left" vertical="center" wrapText="1"/>
    </xf>
    <xf numFmtId="0" fontId="16" fillId="13" borderId="2" xfId="0" applyFont="1" applyFill="1" applyBorder="1" applyAlignment="1" applyProtection="1">
      <alignment horizontal="left"/>
    </xf>
    <xf numFmtId="0" fontId="16" fillId="13" borderId="3" xfId="0" applyFont="1" applyFill="1" applyBorder="1" applyAlignment="1" applyProtection="1">
      <alignment horizontal="left"/>
    </xf>
    <xf numFmtId="0" fontId="16" fillId="13" borderId="4" xfId="0" applyFont="1" applyFill="1" applyBorder="1" applyAlignment="1" applyProtection="1">
      <alignment horizontal="left"/>
    </xf>
    <xf numFmtId="0" fontId="0" fillId="27" borderId="22" xfId="0" applyFill="1" applyBorder="1" applyAlignment="1" applyProtection="1">
      <alignment horizontal="center" vertical="center" wrapText="1"/>
    </xf>
    <xf numFmtId="0" fontId="16" fillId="14" borderId="2" xfId="0" applyFont="1" applyFill="1" applyBorder="1" applyAlignment="1">
      <alignment horizontal="left"/>
    </xf>
    <xf numFmtId="0" fontId="16" fillId="14" borderId="3" xfId="0" applyFont="1" applyFill="1" applyBorder="1" applyAlignment="1">
      <alignment horizontal="left"/>
    </xf>
    <xf numFmtId="0" fontId="16" fillId="14" borderId="4" xfId="0" applyFont="1" applyFill="1" applyBorder="1" applyAlignment="1">
      <alignment horizontal="left"/>
    </xf>
    <xf numFmtId="0" fontId="2" fillId="28" borderId="2" xfId="0" applyFont="1" applyFill="1" applyBorder="1" applyAlignment="1">
      <alignment horizontal="left"/>
    </xf>
    <xf numFmtId="0" fontId="2" fillId="28" borderId="3" xfId="0" applyFont="1" applyFill="1" applyBorder="1" applyAlignment="1">
      <alignment horizontal="left"/>
    </xf>
    <xf numFmtId="0" fontId="2" fillId="28" borderId="4" xfId="0" applyFont="1" applyFill="1" applyBorder="1" applyAlignment="1">
      <alignment horizontal="left"/>
    </xf>
    <xf numFmtId="0" fontId="2" fillId="16" borderId="2" xfId="0" applyFont="1" applyFill="1" applyBorder="1" applyAlignment="1">
      <alignment horizontal="left" vertical="top"/>
    </xf>
    <xf numFmtId="0" fontId="2" fillId="16" borderId="4" xfId="0" applyFont="1" applyFill="1" applyBorder="1" applyAlignment="1">
      <alignment horizontal="left" vertical="top"/>
    </xf>
    <xf numFmtId="0" fontId="2" fillId="16" borderId="2" xfId="0" applyFont="1" applyFill="1" applyBorder="1" applyAlignment="1">
      <alignment horizontal="left" vertical="center" wrapText="1"/>
    </xf>
    <xf numFmtId="0" fontId="2" fillId="16" borderId="4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left"/>
    </xf>
    <xf numFmtId="0" fontId="12" fillId="14" borderId="3" xfId="0" applyFont="1" applyFill="1" applyBorder="1" applyAlignment="1">
      <alignment horizontal="left"/>
    </xf>
    <xf numFmtId="0" fontId="12" fillId="14" borderId="4" xfId="0" applyFont="1" applyFill="1" applyBorder="1" applyAlignment="1">
      <alignment horizontal="left"/>
    </xf>
    <xf numFmtId="0" fontId="0" fillId="11" borderId="32" xfId="0" applyFill="1" applyBorder="1" applyAlignment="1">
      <alignment horizontal="right" vertical="center" wrapText="1"/>
    </xf>
    <xf numFmtId="0" fontId="0" fillId="11" borderId="7" xfId="0" applyFill="1" applyBorder="1" applyAlignment="1">
      <alignment horizontal="right" vertical="center" wrapText="1"/>
    </xf>
    <xf numFmtId="0" fontId="0" fillId="15" borderId="32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2" fillId="20" borderId="40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2" fillId="20" borderId="51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left" vertical="center"/>
    </xf>
    <xf numFmtId="0" fontId="2" fillId="18" borderId="3" xfId="0" applyFont="1" applyFill="1" applyBorder="1" applyAlignment="1">
      <alignment horizontal="left" vertical="center"/>
    </xf>
    <xf numFmtId="0" fontId="2" fillId="18" borderId="4" xfId="0" applyFont="1" applyFill="1" applyBorder="1" applyAlignment="1">
      <alignment horizontal="left" vertical="center"/>
    </xf>
    <xf numFmtId="0" fontId="18" fillId="20" borderId="47" xfId="4" applyNumberFormat="1" applyFill="1" applyBorder="1" applyAlignment="1">
      <alignment horizontal="center" vertical="center" wrapText="1"/>
    </xf>
    <xf numFmtId="0" fontId="13" fillId="20" borderId="48" xfId="0" applyNumberFormat="1" applyFont="1" applyFill="1" applyBorder="1" applyAlignment="1">
      <alignment horizontal="center" vertical="center" wrapText="1"/>
    </xf>
    <xf numFmtId="0" fontId="13" fillId="20" borderId="49" xfId="0" applyNumberFormat="1" applyFont="1" applyFill="1" applyBorder="1" applyAlignment="1">
      <alignment horizontal="center" vertical="center" wrapText="1"/>
    </xf>
    <xf numFmtId="0" fontId="18" fillId="20" borderId="44" xfId="4" applyNumberFormat="1" applyFill="1" applyBorder="1" applyAlignment="1">
      <alignment horizontal="center" vertical="center" wrapText="1"/>
    </xf>
    <xf numFmtId="0" fontId="13" fillId="20" borderId="45" xfId="0" applyNumberFormat="1" applyFont="1" applyFill="1" applyBorder="1" applyAlignment="1">
      <alignment horizontal="center" vertical="center" wrapText="1"/>
    </xf>
    <xf numFmtId="0" fontId="13" fillId="20" borderId="46" xfId="0" applyNumberFormat="1" applyFont="1" applyFill="1" applyBorder="1" applyAlignment="1">
      <alignment horizontal="center" vertical="center" wrapText="1"/>
    </xf>
    <xf numFmtId="0" fontId="18" fillId="20" borderId="36" xfId="4" applyNumberFormat="1" applyFill="1" applyBorder="1" applyAlignment="1">
      <alignment horizontal="center" vertical="center" wrapText="1"/>
    </xf>
    <xf numFmtId="0" fontId="13" fillId="20" borderId="20" xfId="0" applyNumberFormat="1" applyFont="1" applyFill="1" applyBorder="1" applyAlignment="1">
      <alignment horizontal="center" vertical="center" wrapText="1"/>
    </xf>
    <xf numFmtId="0" fontId="13" fillId="20" borderId="37" xfId="0" applyNumberFormat="1" applyFont="1" applyFill="1" applyBorder="1" applyAlignment="1">
      <alignment horizontal="center" vertical="center" wrapText="1"/>
    </xf>
    <xf numFmtId="0" fontId="18" fillId="19" borderId="36" xfId="4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19" borderId="37" xfId="0" applyFill="1" applyBorder="1" applyAlignment="1">
      <alignment horizontal="center" vertical="center" wrapText="1"/>
    </xf>
    <xf numFmtId="0" fontId="18" fillId="19" borderId="38" xfId="4" applyFill="1" applyBorder="1" applyAlignment="1">
      <alignment horizontal="center" vertical="center" wrapText="1"/>
    </xf>
    <xf numFmtId="0" fontId="0" fillId="19" borderId="33" xfId="0" applyFill="1" applyBorder="1" applyAlignment="1">
      <alignment horizontal="center" vertical="center" wrapText="1"/>
    </xf>
    <xf numFmtId="0" fontId="0" fillId="19" borderId="39" xfId="0" applyFill="1" applyBorder="1" applyAlignment="1">
      <alignment horizontal="center" vertical="center" wrapText="1"/>
    </xf>
    <xf numFmtId="0" fontId="0" fillId="27" borderId="32" xfId="0" applyFill="1" applyBorder="1" applyAlignment="1">
      <alignment horizontal="left" wrapText="1"/>
    </xf>
    <xf numFmtId="0" fontId="0" fillId="27" borderId="18" xfId="0" applyFill="1" applyBorder="1" applyAlignment="1">
      <alignment horizontal="left" wrapText="1"/>
    </xf>
    <xf numFmtId="0" fontId="0" fillId="27" borderId="22" xfId="0" applyFill="1" applyBorder="1" applyAlignment="1">
      <alignment horizontal="left" wrapText="1"/>
    </xf>
    <xf numFmtId="0" fontId="17" fillId="21" borderId="2" xfId="0" applyFont="1" applyFill="1" applyBorder="1" applyAlignment="1">
      <alignment horizontal="left"/>
    </xf>
    <xf numFmtId="0" fontId="17" fillId="21" borderId="3" xfId="0" applyFont="1" applyFill="1" applyBorder="1" applyAlignment="1">
      <alignment horizontal="left"/>
    </xf>
    <xf numFmtId="0" fontId="17" fillId="21" borderId="4" xfId="0" applyFont="1" applyFill="1" applyBorder="1" applyAlignment="1">
      <alignment horizontal="left"/>
    </xf>
    <xf numFmtId="0" fontId="16" fillId="22" borderId="2" xfId="0" applyFont="1" applyFill="1" applyBorder="1" applyAlignment="1">
      <alignment horizontal="left" vertical="center" wrapText="1"/>
    </xf>
    <xf numFmtId="0" fontId="16" fillId="22" borderId="3" xfId="0" applyFont="1" applyFill="1" applyBorder="1" applyAlignment="1">
      <alignment horizontal="left" vertical="center" wrapText="1"/>
    </xf>
    <xf numFmtId="0" fontId="16" fillId="22" borderId="4" xfId="0" applyFont="1" applyFill="1" applyBorder="1" applyAlignment="1">
      <alignment horizontal="left" vertical="center" wrapText="1"/>
    </xf>
    <xf numFmtId="0" fontId="18" fillId="19" borderId="23" xfId="4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 wrapText="1"/>
    </xf>
    <xf numFmtId="0" fontId="0" fillId="19" borderId="24" xfId="0" applyFill="1" applyBorder="1" applyAlignment="1">
      <alignment horizontal="center" vertical="center" wrapText="1"/>
    </xf>
    <xf numFmtId="0" fontId="18" fillId="19" borderId="15" xfId="4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18" fillId="19" borderId="20" xfId="4" applyFill="1" applyBorder="1" applyAlignment="1">
      <alignment horizontal="center" vertical="center" wrapText="1"/>
    </xf>
    <xf numFmtId="0" fontId="18" fillId="19" borderId="37" xfId="4" applyFill="1" applyBorder="1" applyAlignment="1">
      <alignment horizontal="center" vertical="center" wrapText="1"/>
    </xf>
    <xf numFmtId="0" fontId="27" fillId="11" borderId="34" xfId="0" applyFont="1" applyFill="1" applyBorder="1" applyAlignment="1">
      <alignment horizontal="right" vertical="center"/>
    </xf>
    <xf numFmtId="0" fontId="2" fillId="16" borderId="60" xfId="0" applyFont="1" applyFill="1" applyBorder="1" applyAlignment="1">
      <alignment horizontal="left" vertical="top"/>
    </xf>
    <xf numFmtId="0" fontId="2" fillId="16" borderId="30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27" borderId="54" xfId="0" applyFill="1" applyBorder="1" applyAlignment="1">
      <alignment horizontal="center" vertical="center" wrapText="1"/>
    </xf>
    <xf numFmtId="0" fontId="0" fillId="27" borderId="29" xfId="0" applyFill="1" applyBorder="1" applyAlignment="1">
      <alignment horizontal="center" vertical="center" wrapText="1"/>
    </xf>
    <xf numFmtId="0" fontId="0" fillId="27" borderId="35" xfId="0" applyFill="1" applyBorder="1" applyAlignment="1">
      <alignment horizontal="center" vertical="center" wrapText="1"/>
    </xf>
    <xf numFmtId="3" fontId="28" fillId="15" borderId="23" xfId="0" applyNumberFormat="1" applyFont="1" applyFill="1" applyBorder="1" applyAlignment="1">
      <alignment horizontal="center" vertical="center"/>
    </xf>
    <xf numFmtId="3" fontId="28" fillId="15" borderId="15" xfId="0" applyNumberFormat="1" applyFont="1" applyFill="1" applyBorder="1" applyAlignment="1">
      <alignment horizontal="center" vertical="center"/>
    </xf>
    <xf numFmtId="3" fontId="28" fillId="15" borderId="25" xfId="0" applyNumberFormat="1" applyFont="1" applyFill="1" applyBorder="1" applyAlignment="1">
      <alignment horizontal="center" vertical="center"/>
    </xf>
    <xf numFmtId="3" fontId="27" fillId="15" borderId="24" xfId="0" applyNumberFormat="1" applyFont="1" applyFill="1" applyBorder="1" applyAlignment="1">
      <alignment horizontal="center" vertical="center"/>
    </xf>
    <xf numFmtId="3" fontId="27" fillId="15" borderId="8" xfId="0" applyNumberFormat="1" applyFont="1" applyFill="1" applyBorder="1" applyAlignment="1">
      <alignment horizontal="center" vertical="center"/>
    </xf>
    <xf numFmtId="3" fontId="27" fillId="15" borderId="27" xfId="0" applyNumberFormat="1" applyFont="1" applyFill="1" applyBorder="1" applyAlignment="1">
      <alignment horizontal="center" vertical="center"/>
    </xf>
    <xf numFmtId="3" fontId="28" fillId="15" borderId="19" xfId="0" applyNumberFormat="1" applyFont="1" applyFill="1" applyBorder="1" applyAlignment="1">
      <alignment horizontal="center" vertical="center"/>
    </xf>
    <xf numFmtId="3" fontId="28" fillId="15" borderId="10" xfId="0" applyNumberFormat="1" applyFont="1" applyFill="1" applyBorder="1" applyAlignment="1">
      <alignment horizontal="center" vertical="center"/>
    </xf>
    <xf numFmtId="3" fontId="28" fillId="15" borderId="26" xfId="0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D6C3E7"/>
      <color rgb="FF9A22AE"/>
      <color rgb="FF3399FF"/>
      <color rgb="FF9999FF"/>
      <color rgb="FFCCCCFF"/>
      <color rgb="FF66CCFF"/>
      <color rgb="FF9966FF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18rn0p25nwr6d.cloudfront.net/CIK-0000004904/c6a4c75d-e6fb-446a-a66b-d4a0407d851f.pdf" TargetMode="External"/><Relationship Id="rId2" Type="http://schemas.openxmlformats.org/officeDocument/2006/relationships/hyperlink" Target="http://d18rn0p25nwr6d.cloudfront.net/CIK-0000004904/cfa461ea-01b0-46a1-966d-d46c7cdaf6c0.pdf" TargetMode="External"/><Relationship Id="rId1" Type="http://schemas.openxmlformats.org/officeDocument/2006/relationships/hyperlink" Target="http://d18rn0p25nwr6d.cloudfront.net/CIK-0000004904/8eb2e4e3-60e8-4eb7-9c21-975052fe82a3.pdf" TargetMode="External"/><Relationship Id="rId4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aep.com/assets/docs/investors/governance/DirectorIndependence.pdf" TargetMode="External"/><Relationship Id="rId7" Type="http://schemas.openxmlformats.org/officeDocument/2006/relationships/hyperlink" Target="https://aep.com/assets/docs/investors/governance/CodeOfBusinessConductAndEthics.pdf" TargetMode="External"/><Relationship Id="rId2" Type="http://schemas.openxmlformats.org/officeDocument/2006/relationships/hyperlink" Target="https://aep.com/assets/docs/investors/governance/PRINCIPLESOFCORPORATEGOVERNANCE-Sept2016.pdf" TargetMode="External"/><Relationship Id="rId1" Type="http://schemas.openxmlformats.org/officeDocument/2006/relationships/hyperlink" Target="https://aep.com/assets/docs/investors/governance/CRITERIA_FOR_EVALUATING_DIRECTORS_0808_375773.pdf" TargetMode="External"/><Relationship Id="rId6" Type="http://schemas.openxmlformats.org/officeDocument/2006/relationships/hyperlink" Target="https://aep.com/assets/docs/investors/governance/PRINCIPLES.pdf" TargetMode="External"/><Relationship Id="rId5" Type="http://schemas.openxmlformats.org/officeDocument/2006/relationships/hyperlink" Target="https://aep.com/assets/docs/investors/governance/AEPCERTOFINCORP-COMPOSITEOFAR4-30-2019.pdf" TargetMode="External"/><Relationship Id="rId4" Type="http://schemas.openxmlformats.org/officeDocument/2006/relationships/hyperlink" Target="https://aep.com/assets/docs/investors/governance/AEP_BY-LAWS_amended_10-20-15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aep.com/assets/docs/investors/governance/POLICY-RELATED-PERSON.pdf" TargetMode="External"/><Relationship Id="rId7" Type="http://schemas.openxmlformats.org/officeDocument/2006/relationships/hyperlink" Target="https://www.aepsustainability.com/environment/policy/" TargetMode="External"/><Relationship Id="rId2" Type="http://schemas.openxmlformats.org/officeDocument/2006/relationships/hyperlink" Target="https://aep.com/assets/docs/investors/governance/BoardPolicyon299SeveranceLimit-Final.pdf" TargetMode="External"/><Relationship Id="rId1" Type="http://schemas.openxmlformats.org/officeDocument/2006/relationships/hyperlink" Target="https://www.aep.com/Assets/docs/investors/governance/PoliticalContributionsRev3_17_4_1272752.pdf" TargetMode="External"/><Relationship Id="rId6" Type="http://schemas.openxmlformats.org/officeDocument/2006/relationships/hyperlink" Target="http://corpcomm.aepsc.com/socialmedia/socialmediapolicy.aspx" TargetMode="External"/><Relationship Id="rId5" Type="http://schemas.openxmlformats.org/officeDocument/2006/relationships/hyperlink" Target="http://ethics/Policies/Whistleblower%20Protection%20Policy%208-7-17.pdf" TargetMode="External"/><Relationship Id="rId4" Type="http://schemas.openxmlformats.org/officeDocument/2006/relationships/hyperlink" Target="https://aep.com/assets/docs/investors/governance/POLICY-INSIDER-TRADING_5_900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workbookViewId="0">
      <selection activeCell="G21" sqref="G21"/>
    </sheetView>
  </sheetViews>
  <sheetFormatPr defaultRowHeight="15" x14ac:dyDescent="0.25"/>
  <cols>
    <col min="1" max="1" width="30.5703125" customWidth="1"/>
    <col min="2" max="2" width="15.85546875" style="97" customWidth="1"/>
    <col min="3" max="3" width="16.85546875" style="97" customWidth="1"/>
    <col min="4" max="4" width="16" style="97" customWidth="1"/>
    <col min="5" max="5" width="40.42578125" customWidth="1"/>
    <col min="7" max="7" width="35.5703125" customWidth="1"/>
  </cols>
  <sheetData>
    <row r="1" spans="1:5" ht="47.1" customHeight="1" thickBot="1" x14ac:dyDescent="0.3">
      <c r="A1" s="165" t="s">
        <v>0</v>
      </c>
      <c r="B1" s="172" t="s">
        <v>1</v>
      </c>
      <c r="C1" s="172" t="s">
        <v>2</v>
      </c>
      <c r="D1" s="172" t="s">
        <v>3</v>
      </c>
      <c r="E1" s="312" t="s">
        <v>59</v>
      </c>
    </row>
    <row r="2" spans="1:5" ht="15.75" thickBot="1" x14ac:dyDescent="0.3">
      <c r="A2" s="1" t="s">
        <v>161</v>
      </c>
      <c r="B2" s="98"/>
      <c r="C2" s="98"/>
      <c r="D2" s="98"/>
      <c r="E2" s="140"/>
    </row>
    <row r="3" spans="1:5" ht="15.75" thickBot="1" x14ac:dyDescent="0.3">
      <c r="A3" s="427" t="s">
        <v>303</v>
      </c>
      <c r="B3" s="428"/>
      <c r="C3" s="428"/>
      <c r="D3" s="428"/>
      <c r="E3" s="429"/>
    </row>
    <row r="4" spans="1:5" ht="43.5" customHeight="1" x14ac:dyDescent="0.25">
      <c r="A4" s="111" t="s">
        <v>4</v>
      </c>
      <c r="B4" s="2">
        <v>28804</v>
      </c>
      <c r="C4" s="3">
        <v>28462</v>
      </c>
      <c r="D4" s="156">
        <f>SUM(D5:D7,D9:D12)</f>
        <v>28431</v>
      </c>
      <c r="E4" s="430"/>
    </row>
    <row r="5" spans="1:5" x14ac:dyDescent="0.25">
      <c r="A5" s="76" t="s">
        <v>5</v>
      </c>
      <c r="B5" s="4">
        <v>14506</v>
      </c>
      <c r="C5" s="5">
        <f>14056</f>
        <v>14056</v>
      </c>
      <c r="D5" s="157">
        <v>13230</v>
      </c>
      <c r="E5" s="431"/>
    </row>
    <row r="6" spans="1:5" x14ac:dyDescent="0.25">
      <c r="A6" s="76" t="s">
        <v>6</v>
      </c>
      <c r="B6" s="4">
        <v>7853</v>
      </c>
      <c r="C6" s="5">
        <f>7809</f>
        <v>7809</v>
      </c>
      <c r="D6" s="157">
        <v>7678</v>
      </c>
      <c r="E6" s="431"/>
    </row>
    <row r="7" spans="1:5" x14ac:dyDescent="0.25">
      <c r="A7" s="76" t="s">
        <v>7</v>
      </c>
      <c r="B7" s="4">
        <v>2278</v>
      </c>
      <c r="C7" s="5">
        <v>2278</v>
      </c>
      <c r="D7" s="157">
        <v>2288</v>
      </c>
      <c r="E7" s="431"/>
    </row>
    <row r="8" spans="1:5" ht="18.600000000000001" customHeight="1" x14ac:dyDescent="0.25">
      <c r="A8" s="76" t="s">
        <v>8</v>
      </c>
      <c r="B8" s="4">
        <v>4167</v>
      </c>
      <c r="C8" s="5">
        <v>4319</v>
      </c>
      <c r="D8" s="157">
        <f>SUM(D9:D12)</f>
        <v>5235</v>
      </c>
      <c r="E8" s="431"/>
    </row>
    <row r="9" spans="1:5" x14ac:dyDescent="0.25">
      <c r="A9" s="76" t="s">
        <v>9</v>
      </c>
      <c r="B9" s="4">
        <v>964</v>
      </c>
      <c r="C9" s="5">
        <f>853+80</f>
        <v>933</v>
      </c>
      <c r="D9" s="157">
        <f>853+80</f>
        <v>933</v>
      </c>
      <c r="E9" s="431"/>
    </row>
    <row r="10" spans="1:5" x14ac:dyDescent="0.25">
      <c r="A10" s="76" t="s">
        <v>10</v>
      </c>
      <c r="B10" s="4">
        <v>26</v>
      </c>
      <c r="C10" s="5">
        <f>189.5+10</f>
        <v>199.5</v>
      </c>
      <c r="D10" s="157">
        <f>229+10</f>
        <v>239</v>
      </c>
      <c r="E10" s="431"/>
    </row>
    <row r="11" spans="1:5" x14ac:dyDescent="0.25">
      <c r="A11" s="76" t="s">
        <v>11</v>
      </c>
      <c r="B11" s="4">
        <v>3177</v>
      </c>
      <c r="C11" s="5">
        <f>261+2925</f>
        <v>3186</v>
      </c>
      <c r="D11" s="157">
        <f>1212+2851</f>
        <v>4063</v>
      </c>
      <c r="E11" s="431"/>
    </row>
    <row r="12" spans="1:5" ht="15.75" thickBot="1" x14ac:dyDescent="0.3">
      <c r="A12" s="112" t="s">
        <v>12</v>
      </c>
      <c r="B12" s="6">
        <v>0</v>
      </c>
      <c r="C12" s="7">
        <v>0</v>
      </c>
      <c r="D12" s="158">
        <v>0</v>
      </c>
      <c r="E12" s="432"/>
    </row>
    <row r="13" spans="1:5" ht="15.75" thickBot="1" x14ac:dyDescent="0.3">
      <c r="A13" s="424" t="s">
        <v>13</v>
      </c>
      <c r="B13" s="425"/>
      <c r="C13" s="425"/>
      <c r="D13" s="425"/>
      <c r="E13" s="426"/>
    </row>
    <row r="14" spans="1:5" ht="29.1" customHeight="1" x14ac:dyDescent="0.25">
      <c r="A14" s="113" t="s">
        <v>14</v>
      </c>
      <c r="B14" s="104">
        <v>108631253.02330001</v>
      </c>
      <c r="C14" s="110">
        <v>104375491</v>
      </c>
      <c r="D14" s="163">
        <f>SUM(D15:D18,D20:D23)</f>
        <v>92519718</v>
      </c>
      <c r="E14" s="205"/>
    </row>
    <row r="15" spans="1:5" x14ac:dyDescent="0.25">
      <c r="A15" s="114" t="s">
        <v>15</v>
      </c>
      <c r="B15" s="105">
        <v>69405395</v>
      </c>
      <c r="C15" s="109">
        <v>63001348</v>
      </c>
      <c r="D15" s="159">
        <v>52275891</v>
      </c>
      <c r="E15" s="205"/>
    </row>
    <row r="16" spans="1:5" x14ac:dyDescent="0.25">
      <c r="A16" s="114" t="s">
        <v>6</v>
      </c>
      <c r="B16" s="105">
        <v>11959828</v>
      </c>
      <c r="C16" s="109">
        <v>13318616</v>
      </c>
      <c r="D16" s="159">
        <v>13953693</v>
      </c>
      <c r="E16" s="205"/>
    </row>
    <row r="17" spans="1:5" x14ac:dyDescent="0.25">
      <c r="A17" s="114" t="s">
        <v>7</v>
      </c>
      <c r="B17" s="105">
        <v>17592001</v>
      </c>
      <c r="C17" s="109">
        <v>17610815</v>
      </c>
      <c r="D17" s="159">
        <v>16157850</v>
      </c>
      <c r="E17" s="205"/>
    </row>
    <row r="18" spans="1:5" x14ac:dyDescent="0.25">
      <c r="A18" s="114" t="s">
        <v>16</v>
      </c>
      <c r="B18" s="105">
        <v>20335</v>
      </c>
      <c r="C18" s="107">
        <v>0</v>
      </c>
      <c r="D18" s="159">
        <v>0</v>
      </c>
      <c r="E18" s="205"/>
    </row>
    <row r="19" spans="1:5" x14ac:dyDescent="0.25">
      <c r="A19" s="114" t="s">
        <v>17</v>
      </c>
      <c r="B19" s="105">
        <v>9653694</v>
      </c>
      <c r="C19" s="109">
        <v>10444712</v>
      </c>
      <c r="D19" s="159">
        <f>D20+D21+D22</f>
        <v>10132284</v>
      </c>
      <c r="E19" s="205"/>
    </row>
    <row r="20" spans="1:5" x14ac:dyDescent="0.25">
      <c r="A20" s="114" t="s">
        <v>18</v>
      </c>
      <c r="B20" s="105">
        <v>775636</v>
      </c>
      <c r="C20" s="109">
        <v>1160659</v>
      </c>
      <c r="D20" s="159">
        <v>1018253</v>
      </c>
      <c r="E20" s="205"/>
    </row>
    <row r="21" spans="1:5" x14ac:dyDescent="0.25">
      <c r="A21" s="114" t="s">
        <v>10</v>
      </c>
      <c r="B21" s="105">
        <v>37828</v>
      </c>
      <c r="C21" s="109">
        <v>33795</v>
      </c>
      <c r="D21" s="159">
        <v>31975</v>
      </c>
      <c r="E21" s="313"/>
    </row>
    <row r="22" spans="1:5" x14ac:dyDescent="0.25">
      <c r="A22" s="115" t="s">
        <v>11</v>
      </c>
      <c r="B22" s="106">
        <v>8840230</v>
      </c>
      <c r="C22" s="108">
        <v>9250258</v>
      </c>
      <c r="D22" s="159">
        <v>9082056</v>
      </c>
      <c r="E22" s="205"/>
    </row>
    <row r="23" spans="1:5" ht="15.75" thickBot="1" x14ac:dyDescent="0.3">
      <c r="A23" s="116" t="s">
        <v>19</v>
      </c>
      <c r="B23" s="102">
        <v>0</v>
      </c>
      <c r="C23" s="103">
        <v>0</v>
      </c>
      <c r="D23" s="164">
        <v>0</v>
      </c>
      <c r="E23" s="205"/>
    </row>
    <row r="24" spans="1:5" ht="15.75" thickBot="1" x14ac:dyDescent="0.3">
      <c r="A24" s="427" t="s">
        <v>66</v>
      </c>
      <c r="B24" s="428"/>
      <c r="C24" s="428"/>
      <c r="D24" s="428"/>
      <c r="E24" s="429"/>
    </row>
    <row r="25" spans="1:5" ht="15.75" thickBot="1" x14ac:dyDescent="0.3">
      <c r="A25" s="222" t="s">
        <v>67</v>
      </c>
      <c r="B25" s="223">
        <v>126441222</v>
      </c>
      <c r="C25" s="224">
        <v>151853197</v>
      </c>
      <c r="D25" s="348">
        <v>135853591</v>
      </c>
      <c r="E25" s="314"/>
    </row>
    <row r="34" ht="45" customHeight="1" x14ac:dyDescent="0.25"/>
    <row r="45" ht="180" customHeight="1" x14ac:dyDescent="0.25"/>
    <row r="53" ht="254.25" customHeight="1" x14ac:dyDescent="0.25"/>
    <row r="60" ht="15" customHeight="1" x14ac:dyDescent="0.25"/>
    <row r="66" spans="7:7" ht="15" customHeight="1" x14ac:dyDescent="0.25"/>
    <row r="67" spans="7:7" ht="43.5" customHeight="1" x14ac:dyDescent="0.25"/>
    <row r="70" spans="7:7" ht="29.1" customHeight="1" x14ac:dyDescent="0.25"/>
    <row r="72" spans="7:7" ht="15" customHeight="1" x14ac:dyDescent="0.25"/>
    <row r="73" spans="7:7" ht="29.1" customHeight="1" x14ac:dyDescent="0.25"/>
    <row r="75" spans="7:7" ht="213" customHeight="1" x14ac:dyDescent="0.25"/>
    <row r="76" spans="7:7" x14ac:dyDescent="0.25">
      <c r="G76" s="138"/>
    </row>
    <row r="79" spans="7:7" ht="43.5" customHeight="1" x14ac:dyDescent="0.25"/>
    <row r="80" spans="7:7" ht="2.25" hidden="1" customHeight="1" thickBot="1" x14ac:dyDescent="0.3"/>
    <row r="81" ht="29.45" hidden="1" customHeight="1" thickBot="1" x14ac:dyDescent="0.3"/>
    <row r="82" ht="29.45" hidden="1" customHeight="1" thickBot="1" x14ac:dyDescent="0.3"/>
    <row r="83" ht="15" hidden="1" customHeight="1" thickBot="1" x14ac:dyDescent="0.3"/>
    <row r="84" ht="15" hidden="1" customHeight="1" thickBot="1" x14ac:dyDescent="0.3"/>
    <row r="86" ht="95.25" customHeight="1" x14ac:dyDescent="0.25"/>
    <row r="87" ht="82.5" customHeight="1" x14ac:dyDescent="0.25"/>
    <row r="88" ht="91.5" customHeight="1" x14ac:dyDescent="0.25"/>
    <row r="89" ht="67.5" customHeight="1" x14ac:dyDescent="0.25"/>
    <row r="100" ht="37.5" customHeight="1" x14ac:dyDescent="0.25"/>
    <row r="101" ht="35.25" customHeight="1" x14ac:dyDescent="0.25"/>
    <row r="104" ht="27" customHeight="1" x14ac:dyDescent="0.25"/>
    <row r="105" ht="28.5" customHeight="1" x14ac:dyDescent="0.25"/>
    <row r="111" ht="44.25" customHeight="1" x14ac:dyDescent="0.25"/>
    <row r="124" ht="43.5" customHeight="1" x14ac:dyDescent="0.25"/>
    <row r="144" ht="48" customHeight="1" x14ac:dyDescent="0.25"/>
    <row r="145" ht="48.75" customHeight="1" x14ac:dyDescent="0.25"/>
    <row r="146" ht="51.75" customHeight="1" x14ac:dyDescent="0.25"/>
    <row r="148" ht="34.5" customHeight="1" x14ac:dyDescent="0.25"/>
    <row r="149" ht="40.5" customHeight="1" x14ac:dyDescent="0.25"/>
    <row r="152" ht="37.5" customHeight="1" x14ac:dyDescent="0.25"/>
    <row r="153" ht="37.5" customHeight="1" x14ac:dyDescent="0.25"/>
    <row r="160" ht="29.1" customHeight="1" x14ac:dyDescent="0.25"/>
    <row r="161" spans="7:7" ht="29.1" customHeight="1" x14ac:dyDescent="0.25"/>
    <row r="162" spans="7:7" ht="29.1" customHeight="1" x14ac:dyDescent="0.25"/>
    <row r="164" spans="7:7" ht="29.45" customHeight="1" x14ac:dyDescent="0.25"/>
    <row r="165" spans="7:7" ht="15" customHeight="1" x14ac:dyDescent="0.25"/>
    <row r="166" spans="7:7" x14ac:dyDescent="0.25">
      <c r="G166" t="s">
        <v>264</v>
      </c>
    </row>
    <row r="167" spans="7:7" ht="75" customHeight="1" x14ac:dyDescent="0.25"/>
    <row r="171" spans="7:7" ht="44.1" customHeight="1" x14ac:dyDescent="0.25"/>
    <row r="174" spans="7:7" ht="35.25" customHeight="1" x14ac:dyDescent="0.25"/>
    <row r="175" spans="7:7" ht="24" customHeight="1" x14ac:dyDescent="0.25"/>
    <row r="176" spans="7:7" ht="29.25" customHeight="1" x14ac:dyDescent="0.25"/>
    <row r="181" ht="72" customHeight="1" x14ac:dyDescent="0.25"/>
    <row r="182" ht="15" customHeight="1" x14ac:dyDescent="0.25"/>
    <row r="200" spans="7:7" x14ac:dyDescent="0.25">
      <c r="G200" s="130"/>
    </row>
    <row r="212" ht="29.1" customHeight="1" x14ac:dyDescent="0.25"/>
    <row r="239" ht="15.75" customHeight="1" x14ac:dyDescent="0.25"/>
    <row r="240" ht="29.1" customHeight="1" x14ac:dyDescent="0.25"/>
    <row r="241" ht="43.5" customHeight="1" x14ac:dyDescent="0.25"/>
    <row r="242" ht="14.45" customHeight="1" x14ac:dyDescent="0.25"/>
    <row r="243" ht="29.1" customHeight="1" x14ac:dyDescent="0.25"/>
    <row r="244" ht="29.1" customHeight="1" x14ac:dyDescent="0.25"/>
    <row r="245" ht="29.1" customHeight="1" x14ac:dyDescent="0.25"/>
    <row r="246" ht="29.45" customHeight="1" x14ac:dyDescent="0.25"/>
    <row r="249" ht="29.1" customHeight="1" x14ac:dyDescent="0.25"/>
    <row r="250" ht="29.1" customHeight="1" x14ac:dyDescent="0.25"/>
    <row r="251" ht="29.1" customHeight="1" x14ac:dyDescent="0.25"/>
    <row r="252" ht="29.1" customHeight="1" x14ac:dyDescent="0.25"/>
    <row r="253" ht="57.95" customHeight="1" x14ac:dyDescent="0.25"/>
    <row r="254" ht="29.1" customHeight="1" x14ac:dyDescent="0.25"/>
    <row r="255" ht="44.1" customHeight="1" x14ac:dyDescent="0.25"/>
    <row r="257" ht="14.45" customHeight="1" x14ac:dyDescent="0.25"/>
    <row r="258" ht="14.45" customHeight="1" x14ac:dyDescent="0.25"/>
    <row r="259" ht="14.45" customHeight="1" x14ac:dyDescent="0.25"/>
    <row r="260" ht="14.45" customHeight="1" x14ac:dyDescent="0.25"/>
  </sheetData>
  <sheetProtection algorithmName="SHA-512" hashValue="Ww5qnRQzEiuZKX4N/C/JYrskgxBUaXh6rAn/RRif3X+8Aj+xJNv2aBf7W01RObS1Ujt5BzqVcp+xCG09fQjcvw==" saltValue="9VrbtxCbKnOAeR9OcI6qTg==" spinCount="100000" sheet="1" objects="1" scenarios="1"/>
  <mergeCells count="4">
    <mergeCell ref="A13:E13"/>
    <mergeCell ref="A3:E3"/>
    <mergeCell ref="E4:E12"/>
    <mergeCell ref="A24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26" sqref="D26"/>
    </sheetView>
  </sheetViews>
  <sheetFormatPr defaultRowHeight="15" x14ac:dyDescent="0.25"/>
  <cols>
    <col min="1" max="1" width="42.85546875" customWidth="1"/>
    <col min="2" max="4" width="15.5703125" customWidth="1"/>
    <col min="5" max="5" width="30.5703125" customWidth="1"/>
  </cols>
  <sheetData>
    <row r="1" spans="1:5" ht="36.75" thickBot="1" x14ac:dyDescent="0.3">
      <c r="A1" s="175" t="s">
        <v>0</v>
      </c>
      <c r="B1" s="176" t="s">
        <v>1</v>
      </c>
      <c r="C1" s="176" t="s">
        <v>2</v>
      </c>
      <c r="D1" s="176" t="s">
        <v>3</v>
      </c>
      <c r="E1" s="177" t="s">
        <v>59</v>
      </c>
    </row>
    <row r="2" spans="1:5" ht="15.75" thickBot="1" x14ac:dyDescent="0.3">
      <c r="A2" s="433" t="s">
        <v>326</v>
      </c>
      <c r="B2" s="434"/>
      <c r="C2" s="434"/>
      <c r="D2" s="434"/>
      <c r="E2" s="435"/>
    </row>
    <row r="3" spans="1:5" ht="15.75" thickBot="1" x14ac:dyDescent="0.3">
      <c r="A3" s="439" t="s">
        <v>304</v>
      </c>
      <c r="B3" s="440"/>
      <c r="C3" s="440"/>
      <c r="D3" s="440"/>
      <c r="E3" s="441"/>
    </row>
    <row r="4" spans="1:5" x14ac:dyDescent="0.25">
      <c r="A4" s="117" t="s">
        <v>20</v>
      </c>
      <c r="B4" s="317">
        <v>72344128</v>
      </c>
      <c r="C4" s="318">
        <v>68732609</v>
      </c>
      <c r="D4" s="317">
        <v>58447520</v>
      </c>
      <c r="E4" s="205"/>
    </row>
    <row r="5" spans="1:5" x14ac:dyDescent="0.25">
      <c r="A5" s="117" t="s">
        <v>21</v>
      </c>
      <c r="B5" s="318">
        <v>432</v>
      </c>
      <c r="C5" s="318">
        <v>395</v>
      </c>
      <c r="D5" s="319">
        <v>311</v>
      </c>
      <c r="E5" s="205"/>
    </row>
    <row r="6" spans="1:5" x14ac:dyDescent="0.25">
      <c r="A6" s="114" t="s">
        <v>22</v>
      </c>
      <c r="B6" s="320">
        <v>195.9</v>
      </c>
      <c r="C6" s="320">
        <v>179.2</v>
      </c>
      <c r="D6" s="321">
        <v>140.9</v>
      </c>
      <c r="E6" s="205"/>
    </row>
    <row r="7" spans="1:5" ht="15.75" x14ac:dyDescent="0.25">
      <c r="A7" s="118" t="s">
        <v>23</v>
      </c>
      <c r="B7" s="322">
        <f>B8/0.90718*2000</f>
        <v>151352543.04548162</v>
      </c>
      <c r="C7" s="322">
        <f>C8/0.90718*2000</f>
        <v>137291386.49441123</v>
      </c>
      <c r="D7" s="318">
        <f>D8/0.90718*2000</f>
        <v>104466588.76959369</v>
      </c>
      <c r="E7" s="205"/>
    </row>
    <row r="8" spans="1:5" ht="15.75" x14ac:dyDescent="0.25">
      <c r="A8" s="118" t="s">
        <v>24</v>
      </c>
      <c r="B8" s="322">
        <v>68652</v>
      </c>
      <c r="C8" s="322">
        <v>62274</v>
      </c>
      <c r="D8" s="322">
        <v>47385</v>
      </c>
      <c r="E8" s="205"/>
    </row>
    <row r="9" spans="1:5" x14ac:dyDescent="0.25">
      <c r="A9" s="114" t="s">
        <v>25</v>
      </c>
      <c r="B9" s="322">
        <f>B10/0.90718*2000</f>
        <v>104980268.52443838</v>
      </c>
      <c r="C9" s="322">
        <f>C10/0.90718*2000</f>
        <v>99830243.171145752</v>
      </c>
      <c r="D9" s="318">
        <f>D10/0.90718*2000</f>
        <v>78809056.637051076</v>
      </c>
      <c r="E9" s="205"/>
    </row>
    <row r="10" spans="1:5" ht="15.75" thickBot="1" x14ac:dyDescent="0.3">
      <c r="A10" s="114" t="s">
        <v>26</v>
      </c>
      <c r="B10" s="323">
        <v>47618</v>
      </c>
      <c r="C10" s="324">
        <v>45282</v>
      </c>
      <c r="D10" s="323">
        <v>35747</v>
      </c>
      <c r="E10" s="205"/>
    </row>
    <row r="11" spans="1:5" ht="15.75" thickBot="1" x14ac:dyDescent="0.3">
      <c r="A11" s="316" t="s">
        <v>29</v>
      </c>
      <c r="B11" s="315"/>
      <c r="C11" s="315"/>
      <c r="D11" s="315"/>
      <c r="E11" s="340"/>
    </row>
    <row r="12" spans="1:5" x14ac:dyDescent="0.25">
      <c r="A12" s="119" t="s">
        <v>30</v>
      </c>
      <c r="B12" s="325">
        <v>78760420</v>
      </c>
      <c r="C12" s="326">
        <v>75361246</v>
      </c>
      <c r="D12" s="326">
        <f>SUM(D13:D16)</f>
        <v>64776307</v>
      </c>
      <c r="E12" s="205"/>
    </row>
    <row r="13" spans="1:5" x14ac:dyDescent="0.25">
      <c r="A13" s="120" t="s">
        <v>31</v>
      </c>
      <c r="B13" s="327">
        <v>78001430</v>
      </c>
      <c r="C13" s="328">
        <v>74661649</v>
      </c>
      <c r="D13" s="328">
        <v>64157262</v>
      </c>
      <c r="E13" s="205"/>
    </row>
    <row r="14" spans="1:5" x14ac:dyDescent="0.25">
      <c r="A14" s="120" t="s">
        <v>32</v>
      </c>
      <c r="B14" s="327">
        <v>239428</v>
      </c>
      <c r="C14" s="329">
        <v>225741</v>
      </c>
      <c r="D14" s="329">
        <v>190755</v>
      </c>
      <c r="E14" s="205"/>
    </row>
    <row r="15" spans="1:5" x14ac:dyDescent="0.25">
      <c r="A15" s="120" t="s">
        <v>33</v>
      </c>
      <c r="B15" s="327">
        <v>329753</v>
      </c>
      <c r="C15" s="329">
        <v>310447</v>
      </c>
      <c r="D15" s="329">
        <v>262141</v>
      </c>
      <c r="E15" s="205"/>
    </row>
    <row r="16" spans="1:5" x14ac:dyDescent="0.25">
      <c r="A16" s="121" t="s">
        <v>34</v>
      </c>
      <c r="B16" s="330">
        <v>189810</v>
      </c>
      <c r="C16" s="331">
        <v>163408</v>
      </c>
      <c r="D16" s="331">
        <v>166149</v>
      </c>
      <c r="E16" s="205"/>
    </row>
    <row r="17" spans="1:5" ht="21" customHeight="1" x14ac:dyDescent="0.25">
      <c r="A17" s="341" t="s">
        <v>37</v>
      </c>
      <c r="B17" s="329">
        <v>21228781</v>
      </c>
      <c r="C17" s="332">
        <v>30218937</v>
      </c>
      <c r="D17" s="329">
        <v>27238737</v>
      </c>
      <c r="E17" s="342"/>
    </row>
    <row r="18" spans="1:5" x14ac:dyDescent="0.25">
      <c r="A18" s="114" t="s">
        <v>27</v>
      </c>
      <c r="B18" s="329">
        <v>12957602</v>
      </c>
      <c r="C18" s="332">
        <v>15739423</v>
      </c>
      <c r="D18" s="329">
        <v>14514119</v>
      </c>
      <c r="E18" s="342"/>
    </row>
    <row r="19" spans="1:5" x14ac:dyDescent="0.25">
      <c r="A19" s="115" t="s">
        <v>28</v>
      </c>
      <c r="B19" s="331">
        <v>8271179</v>
      </c>
      <c r="C19" s="333">
        <v>14479514</v>
      </c>
      <c r="D19" s="331">
        <v>12724618</v>
      </c>
      <c r="E19" s="342"/>
    </row>
    <row r="20" spans="1:5" ht="15.75" thickBot="1" x14ac:dyDescent="0.3">
      <c r="A20" s="343" t="s">
        <v>38</v>
      </c>
      <c r="B20" s="329">
        <v>5840762</v>
      </c>
      <c r="C20" s="334">
        <v>4656228</v>
      </c>
      <c r="D20" s="335">
        <v>3902207</v>
      </c>
      <c r="E20" s="205"/>
    </row>
    <row r="21" spans="1:5" ht="15.75" thickBot="1" x14ac:dyDescent="0.3">
      <c r="A21" s="436" t="s">
        <v>265</v>
      </c>
      <c r="B21" s="437"/>
      <c r="C21" s="437"/>
      <c r="D21" s="437"/>
      <c r="E21" s="438"/>
    </row>
    <row r="22" spans="1:5" ht="30.75" thickBot="1" x14ac:dyDescent="0.3">
      <c r="A22" s="120" t="s">
        <v>35</v>
      </c>
      <c r="B22" s="336">
        <v>5.9560000000000004E-3</v>
      </c>
      <c r="C22" s="337">
        <v>5.6230000000000004E-3</v>
      </c>
      <c r="D22" s="338">
        <f>(D17+D12)/15560000000</f>
        <v>5.9135632390745502E-3</v>
      </c>
      <c r="E22" s="344"/>
    </row>
    <row r="23" spans="1:5" ht="30.75" thickBot="1" x14ac:dyDescent="0.3">
      <c r="A23" s="345" t="s">
        <v>36</v>
      </c>
      <c r="B23" s="346">
        <v>0.80289999999999995</v>
      </c>
      <c r="C23" s="347">
        <v>0.82930000000000004</v>
      </c>
      <c r="D23" s="339">
        <v>0.99450000000000005</v>
      </c>
      <c r="E23" s="344"/>
    </row>
  </sheetData>
  <sheetProtection algorithmName="SHA-512" hashValue="//N1nvgsWh+shxYDr/U4GySukiwPoVl2e/syzMSauZDjM+uWp8LIv+WZq8aB2b+aJaSsKJYJt/cnlAw9PdVAdQ==" saltValue="uBZoM01/QGki8kd//csHoQ==" spinCount="100000" sheet="1" objects="1" scenarios="1"/>
  <mergeCells count="3">
    <mergeCell ref="A2:E2"/>
    <mergeCell ref="A21:E21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9" workbookViewId="0">
      <selection activeCell="A31" sqref="A31:E31"/>
    </sheetView>
  </sheetViews>
  <sheetFormatPr defaultRowHeight="15" x14ac:dyDescent="0.25"/>
  <cols>
    <col min="1" max="1" width="30.5703125" customWidth="1"/>
    <col min="2" max="2" width="17.42578125" customWidth="1"/>
    <col min="3" max="4" width="15.5703125" customWidth="1"/>
    <col min="5" max="5" width="30.5703125" style="279" customWidth="1"/>
  </cols>
  <sheetData>
    <row r="1" spans="1:5" ht="36.75" thickBot="1" x14ac:dyDescent="0.3">
      <c r="A1" s="175" t="s">
        <v>0</v>
      </c>
      <c r="B1" s="176" t="s">
        <v>1</v>
      </c>
      <c r="C1" s="176" t="s">
        <v>2</v>
      </c>
      <c r="D1" s="176" t="s">
        <v>3</v>
      </c>
      <c r="E1" s="272" t="s">
        <v>59</v>
      </c>
    </row>
    <row r="2" spans="1:5" ht="15.75" thickBot="1" x14ac:dyDescent="0.3">
      <c r="A2" s="229" t="s">
        <v>39</v>
      </c>
      <c r="B2" s="230"/>
      <c r="C2" s="230"/>
      <c r="D2" s="230"/>
      <c r="E2" s="273"/>
    </row>
    <row r="3" spans="1:5" ht="15.75" thickBot="1" x14ac:dyDescent="0.3">
      <c r="A3" s="442" t="s">
        <v>40</v>
      </c>
      <c r="B3" s="443"/>
      <c r="C3" s="443"/>
      <c r="D3" s="443"/>
      <c r="E3" s="444"/>
    </row>
    <row r="4" spans="1:5" ht="30" x14ac:dyDescent="0.25">
      <c r="A4" s="132" t="s">
        <v>266</v>
      </c>
      <c r="B4" s="231">
        <v>4914.5600000000004</v>
      </c>
      <c r="C4" s="232">
        <v>4172.84</v>
      </c>
      <c r="D4" s="231">
        <v>3980.19</v>
      </c>
      <c r="E4" s="448" t="s">
        <v>325</v>
      </c>
    </row>
    <row r="5" spans="1:5" ht="30" x14ac:dyDescent="0.25">
      <c r="A5" s="8" t="s">
        <v>267</v>
      </c>
      <c r="B5" s="233">
        <v>1793814.4000000001</v>
      </c>
      <c r="C5" s="234">
        <v>1523086.6</v>
      </c>
      <c r="D5" s="233">
        <v>1452769.35</v>
      </c>
      <c r="E5" s="449"/>
    </row>
    <row r="6" spans="1:5" ht="30" x14ac:dyDescent="0.25">
      <c r="A6" s="8" t="s">
        <v>268</v>
      </c>
      <c r="B6" s="233">
        <v>6790.3229679040014</v>
      </c>
      <c r="C6" s="234">
        <v>5765.5072465060002</v>
      </c>
      <c r="D6" s="233">
        <v>5499.3276251834995</v>
      </c>
      <c r="E6" s="449"/>
    </row>
    <row r="7" spans="1:5" ht="30" x14ac:dyDescent="0.25">
      <c r="A7" s="8" t="s">
        <v>269</v>
      </c>
      <c r="B7" s="235">
        <v>6790322967.9040012</v>
      </c>
      <c r="C7" s="234">
        <v>5765507246.5060005</v>
      </c>
      <c r="D7" s="235">
        <v>5499327625.1834993</v>
      </c>
      <c r="E7" s="449"/>
    </row>
    <row r="8" spans="1:5" ht="30.75" thickBot="1" x14ac:dyDescent="0.3">
      <c r="A8" s="10" t="s">
        <v>290</v>
      </c>
      <c r="B8" s="236">
        <v>6790322.9679040015</v>
      </c>
      <c r="C8" s="237">
        <v>5765507.2465059999</v>
      </c>
      <c r="D8" s="236">
        <v>5499327.6251834994</v>
      </c>
      <c r="E8" s="450"/>
    </row>
    <row r="9" spans="1:5" ht="15.75" thickBot="1" x14ac:dyDescent="0.3">
      <c r="A9" s="442" t="s">
        <v>41</v>
      </c>
      <c r="B9" s="443"/>
      <c r="C9" s="443"/>
      <c r="D9" s="443"/>
      <c r="E9" s="444"/>
    </row>
    <row r="10" spans="1:5" ht="45" x14ac:dyDescent="0.25">
      <c r="A10" s="132" t="s">
        <v>291</v>
      </c>
      <c r="B10" s="238">
        <v>4913.1499999999996</v>
      </c>
      <c r="C10" s="239">
        <v>4171.74</v>
      </c>
      <c r="D10" s="240">
        <v>3979.37</v>
      </c>
      <c r="E10" s="274" t="s">
        <v>322</v>
      </c>
    </row>
    <row r="11" spans="1:5" ht="30" x14ac:dyDescent="0.25">
      <c r="A11" s="8" t="s">
        <v>270</v>
      </c>
      <c r="B11" s="235">
        <f>B10*365</f>
        <v>1793299.7499999998</v>
      </c>
      <c r="C11" s="234">
        <f>C10*365</f>
        <v>1522685.0999999999</v>
      </c>
      <c r="D11" s="241">
        <f>D10*365</f>
        <v>1452470.05</v>
      </c>
      <c r="E11" s="275"/>
    </row>
    <row r="12" spans="1:5" ht="30" x14ac:dyDescent="0.25">
      <c r="A12" s="9" t="s">
        <v>42</v>
      </c>
      <c r="B12" s="235">
        <f>B11*0.00378541*1000000</f>
        <v>6788374806.6474991</v>
      </c>
      <c r="C12" s="235">
        <f t="shared" ref="C12" si="0">C11*0.00378541*1000000</f>
        <v>5763987404.3909998</v>
      </c>
      <c r="D12" s="241">
        <f>D11*0.00378541*1000000</f>
        <v>5498194651.9705</v>
      </c>
      <c r="E12" s="276" t="s">
        <v>60</v>
      </c>
    </row>
    <row r="13" spans="1:5" ht="30" x14ac:dyDescent="0.25">
      <c r="A13" s="9" t="s">
        <v>271</v>
      </c>
      <c r="B13" s="235" t="s">
        <v>43</v>
      </c>
      <c r="C13" s="234">
        <v>7306941</v>
      </c>
      <c r="D13" s="241">
        <v>6984231</v>
      </c>
      <c r="E13" s="276" t="s">
        <v>323</v>
      </c>
    </row>
    <row r="14" spans="1:5" ht="15.75" thickBot="1" x14ac:dyDescent="0.3">
      <c r="A14" s="133" t="s">
        <v>44</v>
      </c>
      <c r="B14" s="242">
        <v>1951140</v>
      </c>
      <c r="C14" s="237">
        <v>1525092</v>
      </c>
      <c r="D14" s="243">
        <v>1138772</v>
      </c>
      <c r="E14" s="277" t="s">
        <v>324</v>
      </c>
    </row>
    <row r="15" spans="1:5" ht="15" customHeight="1" thickBot="1" x14ac:dyDescent="0.3">
      <c r="A15" s="442" t="s">
        <v>45</v>
      </c>
      <c r="B15" s="443"/>
      <c r="C15" s="443"/>
      <c r="D15" s="443"/>
      <c r="E15" s="444"/>
    </row>
    <row r="16" spans="1:5" ht="30" x14ac:dyDescent="0.25">
      <c r="A16" s="132" t="s">
        <v>46</v>
      </c>
      <c r="B16" s="244">
        <v>4780.93</v>
      </c>
      <c r="C16" s="245">
        <v>4065.25</v>
      </c>
      <c r="D16" s="244">
        <v>3880.5</v>
      </c>
      <c r="E16" s="445" t="s">
        <v>320</v>
      </c>
    </row>
    <row r="17" spans="1:5" ht="56.1" customHeight="1" x14ac:dyDescent="0.25">
      <c r="A17" s="8" t="s">
        <v>47</v>
      </c>
      <c r="B17" s="235">
        <f>B16*365</f>
        <v>1745039.4500000002</v>
      </c>
      <c r="C17" s="234">
        <f>C16*365</f>
        <v>1483816.25</v>
      </c>
      <c r="D17" s="235">
        <f>D16*365</f>
        <v>1416382.5</v>
      </c>
      <c r="E17" s="446"/>
    </row>
    <row r="18" spans="1:5" ht="30" x14ac:dyDescent="0.25">
      <c r="A18" s="8" t="s">
        <v>48</v>
      </c>
      <c r="B18" s="235">
        <f>B17*3.78541/1000</f>
        <v>6605.6897844245004</v>
      </c>
      <c r="C18" s="234">
        <f>C17*3.78541/1000</f>
        <v>5616.8528709125003</v>
      </c>
      <c r="D18" s="235">
        <f>D17*3.78541/1000</f>
        <v>5361.5884793249998</v>
      </c>
      <c r="E18" s="446"/>
    </row>
    <row r="19" spans="1:5" x14ac:dyDescent="0.25">
      <c r="A19" s="8" t="s">
        <v>321</v>
      </c>
      <c r="B19" s="235">
        <f>B18*1000000</f>
        <v>6605689784.4245005</v>
      </c>
      <c r="C19" s="234">
        <f>C18*1000000</f>
        <v>5616852870.9125004</v>
      </c>
      <c r="D19" s="235">
        <f>D18*1000000</f>
        <v>5361588479.3249998</v>
      </c>
      <c r="E19" s="446"/>
    </row>
    <row r="20" spans="1:5" ht="30.75" thickBot="1" x14ac:dyDescent="0.3">
      <c r="A20" s="10" t="s">
        <v>292</v>
      </c>
      <c r="B20" s="242">
        <f>B19/1000</f>
        <v>6605689.7844245005</v>
      </c>
      <c r="C20" s="237">
        <f>C19/1000</f>
        <v>5616852.8709125007</v>
      </c>
      <c r="D20" s="242">
        <f>D19/1000</f>
        <v>5361588.4793250002</v>
      </c>
      <c r="E20" s="447"/>
    </row>
    <row r="21" spans="1:5" ht="15.75" thickBot="1" x14ac:dyDescent="0.3">
      <c r="A21" s="442" t="s">
        <v>319</v>
      </c>
      <c r="B21" s="443"/>
      <c r="C21" s="443"/>
      <c r="D21" s="443"/>
      <c r="E21" s="444"/>
    </row>
    <row r="22" spans="1:5" ht="30" x14ac:dyDescent="0.25">
      <c r="A22" s="132" t="s">
        <v>49</v>
      </c>
      <c r="B22" s="246">
        <v>157.61000000000001</v>
      </c>
      <c r="C22" s="247">
        <v>132.06</v>
      </c>
      <c r="D22" s="231">
        <v>121.17807645062523</v>
      </c>
      <c r="E22" s="448" t="s">
        <v>318</v>
      </c>
    </row>
    <row r="23" spans="1:5" ht="30" x14ac:dyDescent="0.25">
      <c r="A23" s="8" t="s">
        <v>50</v>
      </c>
      <c r="B23" s="248">
        <f>B22*365</f>
        <v>57527.65</v>
      </c>
      <c r="C23" s="249">
        <f>C22*365</f>
        <v>48201.9</v>
      </c>
      <c r="D23" s="250">
        <f>D22*365</f>
        <v>44229.997904478209</v>
      </c>
      <c r="E23" s="449"/>
    </row>
    <row r="24" spans="1:5" ht="30" x14ac:dyDescent="0.25">
      <c r="A24" s="8" t="s">
        <v>51</v>
      </c>
      <c r="B24" s="248">
        <f>B23*3.78541/1000</f>
        <v>217.76574158650001</v>
      </c>
      <c r="C24" s="249">
        <f>C23*3.78541/1000</f>
        <v>182.46395427900003</v>
      </c>
      <c r="D24" s="250">
        <f>D23*3.78541/1000</f>
        <v>167.42867636759087</v>
      </c>
      <c r="E24" s="449"/>
    </row>
    <row r="25" spans="1:5" ht="30.75" thickBot="1" x14ac:dyDescent="0.3">
      <c r="A25" s="10" t="s">
        <v>52</v>
      </c>
      <c r="B25" s="251">
        <f>B24*1000000</f>
        <v>217765741.58650002</v>
      </c>
      <c r="C25" s="252">
        <f>C24*1000000</f>
        <v>182463954.27900004</v>
      </c>
      <c r="D25" s="253">
        <f>D24*1000000</f>
        <v>167428676.36759087</v>
      </c>
      <c r="E25" s="450"/>
    </row>
    <row r="26" spans="1:5" ht="15.75" thickBot="1" x14ac:dyDescent="0.3">
      <c r="A26" s="442" t="s">
        <v>262</v>
      </c>
      <c r="B26" s="443"/>
      <c r="C26" s="443"/>
      <c r="D26" s="443"/>
      <c r="E26" s="444"/>
    </row>
    <row r="27" spans="1:5" ht="30" x14ac:dyDescent="0.25">
      <c r="A27" s="137" t="s">
        <v>317</v>
      </c>
      <c r="B27" s="254">
        <v>57528</v>
      </c>
      <c r="C27" s="255">
        <v>48202</v>
      </c>
      <c r="D27" s="256">
        <v>44230</v>
      </c>
      <c r="E27" s="274"/>
    </row>
    <row r="28" spans="1:5" x14ac:dyDescent="0.25">
      <c r="A28" s="9" t="s">
        <v>293</v>
      </c>
      <c r="B28" s="257">
        <v>217760.62491885273</v>
      </c>
      <c r="C28" s="258">
        <v>182462.80728344852</v>
      </c>
      <c r="D28" s="259">
        <v>167428.70000000001</v>
      </c>
      <c r="E28" s="275"/>
    </row>
    <row r="29" spans="1:5" x14ac:dyDescent="0.25">
      <c r="A29" s="9" t="s">
        <v>53</v>
      </c>
      <c r="B29" s="248">
        <f>B28*1000</f>
        <v>217760624.91885272</v>
      </c>
      <c r="C29" s="249">
        <f>C28*1000</f>
        <v>182462807.28344852</v>
      </c>
      <c r="D29" s="260">
        <f>D28*1000</f>
        <v>167428700</v>
      </c>
      <c r="E29" s="275"/>
    </row>
    <row r="30" spans="1:5" ht="15.75" thickBot="1" x14ac:dyDescent="0.3">
      <c r="A30" s="133" t="s">
        <v>54</v>
      </c>
      <c r="B30" s="261" t="s">
        <v>43</v>
      </c>
      <c r="C30" s="262" t="s">
        <v>43</v>
      </c>
      <c r="D30" s="263" t="s">
        <v>43</v>
      </c>
      <c r="E30" s="278"/>
    </row>
    <row r="31" spans="1:5" ht="15.75" thickBot="1" x14ac:dyDescent="0.3">
      <c r="A31" s="442" t="s">
        <v>260</v>
      </c>
      <c r="B31" s="443"/>
      <c r="C31" s="443"/>
      <c r="D31" s="443"/>
      <c r="E31" s="444"/>
    </row>
    <row r="32" spans="1:5" ht="30" x14ac:dyDescent="0.25">
      <c r="A32" s="132" t="s">
        <v>55</v>
      </c>
      <c r="B32" s="264">
        <v>907.85247678086955</v>
      </c>
      <c r="C32" s="265">
        <v>579.03386033228901</v>
      </c>
      <c r="D32" s="266">
        <v>851</v>
      </c>
      <c r="E32" s="451" t="s">
        <v>316</v>
      </c>
    </row>
    <row r="33" spans="1:5" ht="45" x14ac:dyDescent="0.25">
      <c r="A33" s="8" t="s">
        <v>56</v>
      </c>
      <c r="B33" s="267">
        <f>B32*3.78541/1000000000</f>
        <v>3.4365938441310715E-6</v>
      </c>
      <c r="C33" s="267">
        <f>C32*3.78541/1000000000</f>
        <v>2.1918805652404505E-6</v>
      </c>
      <c r="D33" s="268">
        <f t="shared" ref="D33" si="1">D32*3.78541/1000000000</f>
        <v>3.2213839100000001E-6</v>
      </c>
      <c r="E33" s="452"/>
    </row>
    <row r="34" spans="1:5" ht="30" x14ac:dyDescent="0.25">
      <c r="A34" s="10" t="s">
        <v>57</v>
      </c>
      <c r="B34" s="251">
        <v>65224</v>
      </c>
      <c r="C34" s="251">
        <v>55718</v>
      </c>
      <c r="D34" s="269">
        <v>58350.057729688015</v>
      </c>
      <c r="E34" s="452"/>
    </row>
    <row r="35" spans="1:5" ht="45.75" thickBot="1" x14ac:dyDescent="0.3">
      <c r="A35" s="228" t="s">
        <v>58</v>
      </c>
      <c r="B35" s="270">
        <f>B34*3.78541/1000000000</f>
        <v>2.4689958183999998E-4</v>
      </c>
      <c r="C35" s="270">
        <f>C34*3.78541/1000000000</f>
        <v>2.1091547438000001E-4</v>
      </c>
      <c r="D35" s="271">
        <f>D34*3.78541/1000000000</f>
        <v>2.2087889203053831E-4</v>
      </c>
      <c r="E35" s="453"/>
    </row>
  </sheetData>
  <sheetProtection algorithmName="SHA-512" hashValue="Q2kaY8INPP4axFgcgmIQU6yMI8YVvn/m0mjPfh0Qw8E3y5wo15mZX6X1GtVNo2W8yhvludUyLOrliMC09dNF5Q==" saltValue="6/89ThDJtPaj3eE6fqcFlA==" spinCount="100000" sheet="1" objects="1" scenarios="1"/>
  <mergeCells count="10">
    <mergeCell ref="A26:E26"/>
    <mergeCell ref="A31:E31"/>
    <mergeCell ref="E32:E35"/>
    <mergeCell ref="E22:E25"/>
    <mergeCell ref="A21:E21"/>
    <mergeCell ref="A15:E15"/>
    <mergeCell ref="E16:E20"/>
    <mergeCell ref="A3:E3"/>
    <mergeCell ref="A9:E9"/>
    <mergeCell ref="E4:E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8" sqref="D18"/>
    </sheetView>
  </sheetViews>
  <sheetFormatPr defaultRowHeight="15" x14ac:dyDescent="0.25"/>
  <cols>
    <col min="1" max="1" width="33.140625" customWidth="1"/>
    <col min="2" max="4" width="15.5703125" customWidth="1"/>
    <col min="5" max="5" width="30.5703125" customWidth="1"/>
  </cols>
  <sheetData>
    <row r="1" spans="1:5" ht="36.75" thickBot="1" x14ac:dyDescent="0.3">
      <c r="A1" s="175" t="s">
        <v>0</v>
      </c>
      <c r="B1" s="176" t="s">
        <v>1</v>
      </c>
      <c r="C1" s="176" t="s">
        <v>2</v>
      </c>
      <c r="D1" s="176" t="s">
        <v>3</v>
      </c>
      <c r="E1" s="177" t="s">
        <v>59</v>
      </c>
    </row>
    <row r="2" spans="1:5" ht="15.75" thickBot="1" x14ac:dyDescent="0.3">
      <c r="A2" s="287" t="s">
        <v>61</v>
      </c>
      <c r="B2" s="288"/>
      <c r="C2" s="288"/>
      <c r="D2" s="288"/>
      <c r="E2" s="289"/>
    </row>
    <row r="3" spans="1:5" ht="15.75" thickBot="1" x14ac:dyDescent="0.3">
      <c r="A3" s="454" t="s">
        <v>62</v>
      </c>
      <c r="B3" s="455"/>
      <c r="C3" s="455"/>
      <c r="D3" s="455"/>
      <c r="E3" s="456"/>
    </row>
    <row r="4" spans="1:5" x14ac:dyDescent="0.25">
      <c r="A4" s="219" t="s">
        <v>63</v>
      </c>
      <c r="B4" s="290">
        <v>6240397</v>
      </c>
      <c r="C4" s="291">
        <v>4846451</v>
      </c>
      <c r="D4" s="292">
        <v>4123465.84</v>
      </c>
      <c r="E4" s="195"/>
    </row>
    <row r="5" spans="1:5" x14ac:dyDescent="0.25">
      <c r="A5" s="76" t="s">
        <v>64</v>
      </c>
      <c r="B5" s="293">
        <v>4519645</v>
      </c>
      <c r="C5" s="294">
        <v>4371173</v>
      </c>
      <c r="D5" s="295">
        <v>3856072</v>
      </c>
      <c r="E5" s="196"/>
    </row>
    <row r="6" spans="1:5" x14ac:dyDescent="0.25">
      <c r="A6" s="76" t="s">
        <v>272</v>
      </c>
      <c r="B6" s="293">
        <v>1720752.0194948609</v>
      </c>
      <c r="C6" s="294">
        <v>475278.30000000005</v>
      </c>
      <c r="D6" s="296">
        <v>267393.84171543934</v>
      </c>
      <c r="E6" s="196"/>
    </row>
    <row r="7" spans="1:5" ht="30" x14ac:dyDescent="0.25">
      <c r="A7" s="220" t="s">
        <v>65</v>
      </c>
      <c r="B7" s="293">
        <v>2556315</v>
      </c>
      <c r="C7" s="294">
        <v>1865401</v>
      </c>
      <c r="D7" s="295">
        <f>D8+D9</f>
        <v>1593163.8417154392</v>
      </c>
      <c r="E7" s="196"/>
    </row>
    <row r="8" spans="1:5" x14ac:dyDescent="0.25">
      <c r="A8" s="76" t="s">
        <v>64</v>
      </c>
      <c r="B8" s="297">
        <v>1254097</v>
      </c>
      <c r="C8" s="298">
        <v>1393924</v>
      </c>
      <c r="D8" s="295">
        <v>1452763</v>
      </c>
      <c r="E8" s="196"/>
    </row>
    <row r="9" spans="1:5" x14ac:dyDescent="0.25">
      <c r="A9" s="76" t="s">
        <v>272</v>
      </c>
      <c r="B9" s="297">
        <v>1302218.0721091372</v>
      </c>
      <c r="C9" s="298">
        <v>471477.3</v>
      </c>
      <c r="D9" s="296">
        <v>140400.84171543934</v>
      </c>
      <c r="E9" s="196"/>
    </row>
    <row r="10" spans="1:5" ht="30.75" thickBot="1" x14ac:dyDescent="0.3">
      <c r="A10" s="221" t="s">
        <v>257</v>
      </c>
      <c r="B10" s="299">
        <f>B7/B4</f>
        <v>0.40963980336507438</v>
      </c>
      <c r="C10" s="300">
        <f>C7/C4</f>
        <v>0.38490041475710784</v>
      </c>
      <c r="D10" s="301">
        <f>D7/D4</f>
        <v>0.38636523340652662</v>
      </c>
      <c r="E10" s="197"/>
    </row>
    <row r="11" spans="1:5" ht="15.75" thickBot="1" x14ac:dyDescent="0.3">
      <c r="A11" s="454" t="s">
        <v>259</v>
      </c>
      <c r="B11" s="455"/>
      <c r="C11" s="455"/>
      <c r="D11" s="455"/>
      <c r="E11" s="456"/>
    </row>
    <row r="12" spans="1:5" ht="18.95" customHeight="1" x14ac:dyDescent="0.25">
      <c r="A12" s="134" t="s">
        <v>243</v>
      </c>
      <c r="B12" s="302">
        <v>512500</v>
      </c>
      <c r="C12" s="303">
        <v>382000</v>
      </c>
      <c r="D12" s="304">
        <v>159300</v>
      </c>
      <c r="E12" s="225"/>
    </row>
    <row r="13" spans="1:5" x14ac:dyDescent="0.25">
      <c r="A13" s="76" t="s">
        <v>246</v>
      </c>
      <c r="B13" s="305">
        <v>33500</v>
      </c>
      <c r="C13" s="306">
        <v>50500000</v>
      </c>
      <c r="D13" s="307">
        <v>28950000</v>
      </c>
      <c r="E13" s="226"/>
    </row>
    <row r="14" spans="1:5" x14ac:dyDescent="0.25">
      <c r="A14" s="76" t="s">
        <v>242</v>
      </c>
      <c r="B14" s="308">
        <v>334000</v>
      </c>
      <c r="C14" s="306">
        <v>216000</v>
      </c>
      <c r="D14" s="307">
        <v>169000</v>
      </c>
      <c r="E14" s="226"/>
    </row>
    <row r="15" spans="1:5" x14ac:dyDescent="0.25">
      <c r="A15" s="76" t="s">
        <v>245</v>
      </c>
      <c r="B15" s="308">
        <v>27000</v>
      </c>
      <c r="C15" s="306">
        <v>234000</v>
      </c>
      <c r="D15" s="307">
        <v>430000</v>
      </c>
      <c r="E15" s="226"/>
    </row>
    <row r="16" spans="1:5" x14ac:dyDescent="0.25">
      <c r="A16" s="76" t="s">
        <v>244</v>
      </c>
      <c r="B16" s="308">
        <v>37000</v>
      </c>
      <c r="C16" s="306">
        <v>40200</v>
      </c>
      <c r="D16" s="307">
        <v>45500</v>
      </c>
      <c r="E16" s="226"/>
    </row>
    <row r="17" spans="1:5" ht="15.75" thickBot="1" x14ac:dyDescent="0.3">
      <c r="A17" s="77" t="s">
        <v>261</v>
      </c>
      <c r="B17" s="309">
        <v>423600</v>
      </c>
      <c r="C17" s="310">
        <v>400500</v>
      </c>
      <c r="D17" s="311">
        <v>725500</v>
      </c>
      <c r="E17" s="227"/>
    </row>
  </sheetData>
  <sheetProtection algorithmName="SHA-512" hashValue="sGNgmMsbd++Sx79/2KI3DllC501C2qKAvyca46lu05ZKTvnpBx16rxPwZd7r9+YrTNJarGPf/16s6tBni47/kw==" saltValue="BUrP6rpECdSpCHVEh69qKA==" spinCount="100000" sheet="1" objects="1" scenarios="1"/>
  <mergeCells count="2">
    <mergeCell ref="A11:E11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2" workbookViewId="0">
      <selection activeCell="B41" sqref="B41"/>
    </sheetView>
  </sheetViews>
  <sheetFormatPr defaultRowHeight="15" x14ac:dyDescent="0.25"/>
  <cols>
    <col min="1" max="1" width="30.5703125" customWidth="1"/>
    <col min="2" max="4" width="15.5703125" customWidth="1"/>
    <col min="5" max="5" width="30.5703125" style="279" customWidth="1"/>
  </cols>
  <sheetData>
    <row r="1" spans="1:5" ht="36.75" thickBot="1" x14ac:dyDescent="0.3">
      <c r="A1" s="175" t="s">
        <v>0</v>
      </c>
      <c r="B1" s="176" t="s">
        <v>1</v>
      </c>
      <c r="C1" s="176" t="s">
        <v>2</v>
      </c>
      <c r="D1" s="176" t="s">
        <v>3</v>
      </c>
      <c r="E1" s="272" t="s">
        <v>59</v>
      </c>
    </row>
    <row r="2" spans="1:5" ht="16.5" thickBot="1" x14ac:dyDescent="0.3">
      <c r="A2" s="217" t="s">
        <v>78</v>
      </c>
      <c r="B2" s="214"/>
      <c r="C2" s="214"/>
      <c r="D2" s="215"/>
      <c r="E2" s="284"/>
    </row>
    <row r="3" spans="1:5" ht="15.75" thickBot="1" x14ac:dyDescent="0.3">
      <c r="A3" s="466" t="s">
        <v>68</v>
      </c>
      <c r="B3" s="467"/>
      <c r="C3" s="467"/>
      <c r="D3" s="467"/>
      <c r="E3" s="468"/>
    </row>
    <row r="4" spans="1:5" ht="15.75" thickBot="1" x14ac:dyDescent="0.3">
      <c r="A4" s="11" t="s">
        <v>69</v>
      </c>
      <c r="B4" s="12" t="s">
        <v>70</v>
      </c>
      <c r="C4" s="13" t="s">
        <v>70</v>
      </c>
      <c r="D4" s="14" t="s">
        <v>71</v>
      </c>
      <c r="E4" s="285"/>
    </row>
    <row r="5" spans="1:5" ht="15.75" thickBot="1" x14ac:dyDescent="0.3">
      <c r="A5" s="15" t="s">
        <v>72</v>
      </c>
      <c r="B5" s="16" t="s">
        <v>73</v>
      </c>
      <c r="C5" s="17" t="s">
        <v>74</v>
      </c>
      <c r="D5" s="16" t="s">
        <v>75</v>
      </c>
      <c r="E5" s="285"/>
    </row>
    <row r="6" spans="1:5" ht="15.75" thickBot="1" x14ac:dyDescent="0.3">
      <c r="A6" s="469" t="s">
        <v>76</v>
      </c>
      <c r="B6" s="470"/>
      <c r="C6" s="470"/>
      <c r="D6" s="470"/>
      <c r="E6" s="471"/>
    </row>
    <row r="7" spans="1:5" ht="25.5" x14ac:dyDescent="0.25">
      <c r="A7" s="18" t="s">
        <v>273</v>
      </c>
      <c r="B7" s="19">
        <v>215</v>
      </c>
      <c r="C7" s="14">
        <v>256.60000000000002</v>
      </c>
      <c r="D7" s="20">
        <v>228.8</v>
      </c>
      <c r="E7" s="285"/>
    </row>
    <row r="8" spans="1:5" ht="38.25" x14ac:dyDescent="0.25">
      <c r="A8" s="21" t="s">
        <v>294</v>
      </c>
      <c r="B8" s="22">
        <v>1.389</v>
      </c>
      <c r="C8" s="23">
        <v>1.5309999999999999</v>
      </c>
      <c r="D8" s="24">
        <v>1.4059999999999999</v>
      </c>
      <c r="E8" s="285"/>
    </row>
    <row r="9" spans="1:5" ht="25.5" x14ac:dyDescent="0.25">
      <c r="A9" s="21" t="s">
        <v>274</v>
      </c>
      <c r="B9" s="22">
        <v>154.80000000000001</v>
      </c>
      <c r="C9" s="23">
        <v>167.7</v>
      </c>
      <c r="D9" s="24">
        <v>162.80000000000001</v>
      </c>
      <c r="E9" s="285"/>
    </row>
    <row r="10" spans="1:5" ht="25.5" x14ac:dyDescent="0.25">
      <c r="A10" s="131" t="s">
        <v>275</v>
      </c>
      <c r="B10" s="22">
        <v>2.04</v>
      </c>
      <c r="C10" s="23">
        <v>2.16</v>
      </c>
      <c r="D10" s="24">
        <v>1.996</v>
      </c>
      <c r="E10" s="285"/>
    </row>
    <row r="11" spans="1:5" ht="26.25" thickBot="1" x14ac:dyDescent="0.3">
      <c r="A11" s="18" t="s">
        <v>77</v>
      </c>
      <c r="B11" s="25">
        <v>0.99960000000000004</v>
      </c>
      <c r="C11" s="26">
        <v>0.99950000000000006</v>
      </c>
      <c r="D11" s="27">
        <v>0.99960000000000004</v>
      </c>
      <c r="E11" s="285"/>
    </row>
    <row r="12" spans="1:5" ht="15.75" thickBot="1" x14ac:dyDescent="0.3">
      <c r="A12" s="472" t="s">
        <v>79</v>
      </c>
      <c r="B12" s="473"/>
      <c r="C12" s="473"/>
      <c r="D12" s="473"/>
      <c r="E12" s="474"/>
    </row>
    <row r="13" spans="1:5" ht="45" x14ac:dyDescent="0.25">
      <c r="A13" s="122" t="s">
        <v>276</v>
      </c>
      <c r="B13" s="28">
        <v>1032000</v>
      </c>
      <c r="C13" s="29">
        <v>1022257</v>
      </c>
      <c r="D13" s="78">
        <v>1098444</v>
      </c>
      <c r="E13" s="285"/>
    </row>
    <row r="14" spans="1:5" x14ac:dyDescent="0.25">
      <c r="A14" s="34" t="s">
        <v>80</v>
      </c>
      <c r="B14" s="23">
        <v>286</v>
      </c>
      <c r="C14" s="30">
        <v>273.39999999999998</v>
      </c>
      <c r="D14" s="79">
        <v>307</v>
      </c>
      <c r="E14" s="285"/>
    </row>
    <row r="15" spans="1:5" ht="30" x14ac:dyDescent="0.25">
      <c r="A15" s="123" t="s">
        <v>81</v>
      </c>
      <c r="B15" s="160">
        <v>886000</v>
      </c>
      <c r="C15" s="30">
        <v>525189</v>
      </c>
      <c r="D15" s="31">
        <v>527212</v>
      </c>
      <c r="E15" s="285"/>
    </row>
    <row r="16" spans="1:5" ht="45.75" thickBot="1" x14ac:dyDescent="0.3">
      <c r="A16" s="124" t="s">
        <v>82</v>
      </c>
      <c r="B16" s="32">
        <v>0.34</v>
      </c>
      <c r="C16" s="33">
        <v>0.47</v>
      </c>
      <c r="D16" s="139">
        <v>0.56000000000000005</v>
      </c>
      <c r="E16" s="286"/>
    </row>
    <row r="17" spans="1:5" ht="15.75" thickBot="1" x14ac:dyDescent="0.3">
      <c r="A17" s="469" t="s">
        <v>83</v>
      </c>
      <c r="B17" s="470"/>
      <c r="C17" s="470"/>
      <c r="D17" s="470"/>
      <c r="E17" s="471"/>
    </row>
    <row r="18" spans="1:5" ht="30" x14ac:dyDescent="0.25">
      <c r="A18" s="161" t="s">
        <v>84</v>
      </c>
      <c r="B18" s="475">
        <v>9691</v>
      </c>
      <c r="C18" s="476"/>
      <c r="D18" s="477"/>
      <c r="E18" s="463" t="s">
        <v>315</v>
      </c>
    </row>
    <row r="19" spans="1:5" x14ac:dyDescent="0.25">
      <c r="A19" s="125" t="s">
        <v>85</v>
      </c>
      <c r="B19" s="457">
        <v>3935</v>
      </c>
      <c r="C19" s="458"/>
      <c r="D19" s="459"/>
      <c r="E19" s="464"/>
    </row>
    <row r="20" spans="1:5" x14ac:dyDescent="0.25">
      <c r="A20" s="86" t="s">
        <v>86</v>
      </c>
      <c r="B20" s="457">
        <v>4149</v>
      </c>
      <c r="C20" s="458"/>
      <c r="D20" s="459"/>
      <c r="E20" s="464"/>
    </row>
    <row r="21" spans="1:5" ht="15.75" thickBot="1" x14ac:dyDescent="0.3">
      <c r="A21" s="216" t="s">
        <v>87</v>
      </c>
      <c r="B21" s="460">
        <v>1607</v>
      </c>
      <c r="C21" s="461"/>
      <c r="D21" s="462"/>
      <c r="E21" s="465"/>
    </row>
  </sheetData>
  <sheetProtection algorithmName="SHA-512" hashValue="hMmILyDl63aez7cxNo8P4P5RInkMzFqaLFZ52VYfdvoLWSk9lzF/mP0/qFYS+dqXSRUadFgqBRFNvL+xGs/Smg==" saltValue="KykJmKVJppDtapTN+8Gcrw==" spinCount="100000" sheet="1" objects="1" scenarios="1"/>
  <mergeCells count="9">
    <mergeCell ref="B20:D20"/>
    <mergeCell ref="B21:D21"/>
    <mergeCell ref="E18:E21"/>
    <mergeCell ref="A3:E3"/>
    <mergeCell ref="A6:E6"/>
    <mergeCell ref="A12:E12"/>
    <mergeCell ref="A17:E17"/>
    <mergeCell ref="B18:D18"/>
    <mergeCell ref="B19:D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7" sqref="E7"/>
    </sheetView>
  </sheetViews>
  <sheetFormatPr defaultRowHeight="15" x14ac:dyDescent="0.25"/>
  <cols>
    <col min="1" max="1" width="30.5703125" style="349" customWidth="1"/>
    <col min="2" max="4" width="15.5703125" style="349" customWidth="1"/>
    <col min="5" max="5" width="30.5703125" style="423" customWidth="1"/>
    <col min="6" max="16384" width="9.140625" style="349"/>
  </cols>
  <sheetData>
    <row r="1" spans="1:5" ht="36.75" thickBot="1" x14ac:dyDescent="0.3">
      <c r="A1" s="175" t="s">
        <v>0</v>
      </c>
      <c r="B1" s="176" t="s">
        <v>1</v>
      </c>
      <c r="C1" s="176" t="s">
        <v>2</v>
      </c>
      <c r="D1" s="176" t="s">
        <v>3</v>
      </c>
      <c r="E1" s="177" t="s">
        <v>59</v>
      </c>
    </row>
    <row r="2" spans="1:5" ht="15.75" thickBot="1" x14ac:dyDescent="0.3">
      <c r="A2" s="488" t="s">
        <v>88</v>
      </c>
      <c r="B2" s="489"/>
      <c r="C2" s="489"/>
      <c r="D2" s="489"/>
      <c r="E2" s="490"/>
    </row>
    <row r="3" spans="1:5" ht="15.75" thickBot="1" x14ac:dyDescent="0.3">
      <c r="A3" s="491" t="s">
        <v>89</v>
      </c>
      <c r="B3" s="492"/>
      <c r="C3" s="492"/>
      <c r="D3" s="492"/>
      <c r="E3" s="493"/>
    </row>
    <row r="4" spans="1:5" x14ac:dyDescent="0.25">
      <c r="A4" s="350" t="s">
        <v>277</v>
      </c>
      <c r="B4" s="351">
        <v>0.44500000000000001</v>
      </c>
      <c r="C4" s="352">
        <v>0.39300000000000002</v>
      </c>
      <c r="D4" s="353">
        <v>0.41199999999999998</v>
      </c>
      <c r="E4" s="417"/>
    </row>
    <row r="5" spans="1:5" x14ac:dyDescent="0.25">
      <c r="A5" s="350" t="s">
        <v>90</v>
      </c>
      <c r="B5" s="351">
        <v>0.58199999999999996</v>
      </c>
      <c r="C5" s="352">
        <v>0.50700000000000001</v>
      </c>
      <c r="D5" s="353">
        <v>0.54400000000000004</v>
      </c>
      <c r="E5" s="418"/>
    </row>
    <row r="6" spans="1:5" ht="30" x14ac:dyDescent="0.25">
      <c r="A6" s="354" t="s">
        <v>91</v>
      </c>
      <c r="B6" s="355">
        <v>0.50700000000000001</v>
      </c>
      <c r="C6" s="356">
        <v>0.44600000000000001</v>
      </c>
      <c r="D6" s="357">
        <v>0.47699999999999998</v>
      </c>
      <c r="E6" s="418"/>
    </row>
    <row r="7" spans="1:5" ht="30" x14ac:dyDescent="0.25">
      <c r="A7" s="358" t="s">
        <v>92</v>
      </c>
      <c r="B7" s="359">
        <v>0.80400000000000005</v>
      </c>
      <c r="C7" s="360">
        <v>0.67200000000000004</v>
      </c>
      <c r="D7" s="361">
        <v>0.67300000000000004</v>
      </c>
      <c r="E7" s="418"/>
    </row>
    <row r="8" spans="1:5" ht="30" x14ac:dyDescent="0.25">
      <c r="A8" s="358" t="s">
        <v>302</v>
      </c>
      <c r="B8" s="359">
        <v>0.316</v>
      </c>
      <c r="C8" s="362">
        <v>0.31</v>
      </c>
      <c r="D8" s="361">
        <v>0.32900000000000001</v>
      </c>
      <c r="E8" s="418"/>
    </row>
    <row r="9" spans="1:5" x14ac:dyDescent="0.25">
      <c r="A9" s="358" t="s">
        <v>252</v>
      </c>
      <c r="B9" s="359">
        <v>0</v>
      </c>
      <c r="C9" s="360">
        <v>1</v>
      </c>
      <c r="D9" s="361">
        <v>1</v>
      </c>
      <c r="E9" s="418"/>
    </row>
    <row r="10" spans="1:5" ht="30.75" thickBot="1" x14ac:dyDescent="0.3">
      <c r="A10" s="363" t="s">
        <v>93</v>
      </c>
      <c r="B10" s="364">
        <v>5</v>
      </c>
      <c r="C10" s="365">
        <v>6</v>
      </c>
      <c r="D10" s="366">
        <v>4</v>
      </c>
      <c r="E10" s="419"/>
    </row>
    <row r="11" spans="1:5" ht="15.75" thickBot="1" x14ac:dyDescent="0.3">
      <c r="A11" s="494" t="s">
        <v>97</v>
      </c>
      <c r="B11" s="495"/>
      <c r="C11" s="495"/>
      <c r="D11" s="495"/>
      <c r="E11" s="496"/>
    </row>
    <row r="12" spans="1:5" ht="38.450000000000003" customHeight="1" x14ac:dyDescent="0.25">
      <c r="A12" s="367" t="s">
        <v>98</v>
      </c>
      <c r="B12" s="368">
        <v>17666</v>
      </c>
      <c r="C12" s="368">
        <v>17582</v>
      </c>
      <c r="D12" s="369">
        <v>17408</v>
      </c>
      <c r="E12" s="420" t="s">
        <v>312</v>
      </c>
    </row>
    <row r="13" spans="1:5" x14ac:dyDescent="0.25">
      <c r="A13" s="370" t="s">
        <v>282</v>
      </c>
      <c r="B13" s="368">
        <v>17691</v>
      </c>
      <c r="C13" s="368">
        <v>17537</v>
      </c>
      <c r="D13" s="369">
        <v>17458</v>
      </c>
      <c r="E13" s="418"/>
    </row>
    <row r="14" spans="1:5" x14ac:dyDescent="0.25">
      <c r="A14" s="370" t="s">
        <v>281</v>
      </c>
      <c r="B14" s="368">
        <v>26</v>
      </c>
      <c r="C14" s="368">
        <v>28</v>
      </c>
      <c r="D14" s="357">
        <v>29</v>
      </c>
      <c r="E14" s="418"/>
    </row>
    <row r="15" spans="1:5" ht="30" x14ac:dyDescent="0.25">
      <c r="A15" s="370" t="s">
        <v>280</v>
      </c>
      <c r="B15" s="368">
        <v>4476</v>
      </c>
      <c r="C15" s="368">
        <v>4417</v>
      </c>
      <c r="D15" s="369">
        <v>4133</v>
      </c>
      <c r="E15" s="418"/>
    </row>
    <row r="16" spans="1:5" ht="30" x14ac:dyDescent="0.25">
      <c r="A16" s="371" t="s">
        <v>108</v>
      </c>
      <c r="B16" s="372">
        <v>1839</v>
      </c>
      <c r="C16" s="373">
        <v>1814</v>
      </c>
      <c r="D16" s="374">
        <v>1742</v>
      </c>
      <c r="E16" s="419"/>
    </row>
    <row r="17" spans="1:5" x14ac:dyDescent="0.25">
      <c r="A17" s="367" t="s">
        <v>112</v>
      </c>
      <c r="B17" s="375">
        <v>5413</v>
      </c>
      <c r="C17" s="375">
        <v>5598</v>
      </c>
      <c r="D17" s="376">
        <v>5605</v>
      </c>
      <c r="E17" s="497" t="s">
        <v>313</v>
      </c>
    </row>
    <row r="18" spans="1:5" ht="30" x14ac:dyDescent="0.25">
      <c r="A18" s="370" t="s">
        <v>111</v>
      </c>
      <c r="B18" s="372">
        <v>3228</v>
      </c>
      <c r="C18" s="377">
        <v>3288</v>
      </c>
      <c r="D18" s="378">
        <v>3305</v>
      </c>
      <c r="E18" s="498"/>
    </row>
    <row r="19" spans="1:5" ht="30.75" thickBot="1" x14ac:dyDescent="0.3">
      <c r="A19" s="370" t="s">
        <v>110</v>
      </c>
      <c r="B19" s="379">
        <v>218</v>
      </c>
      <c r="C19" s="379">
        <v>225</v>
      </c>
      <c r="D19" s="380">
        <v>234</v>
      </c>
      <c r="E19" s="499"/>
    </row>
    <row r="20" spans="1:5" ht="15.75" thickBot="1" x14ac:dyDescent="0.3">
      <c r="A20" s="500" t="s">
        <v>107</v>
      </c>
      <c r="B20" s="501"/>
      <c r="C20" s="501"/>
      <c r="D20" s="501"/>
      <c r="E20" s="502"/>
    </row>
    <row r="21" spans="1:5" x14ac:dyDescent="0.25">
      <c r="A21" s="381" t="s">
        <v>113</v>
      </c>
      <c r="B21" s="368">
        <v>3299</v>
      </c>
      <c r="C21" s="382">
        <v>3409</v>
      </c>
      <c r="D21" s="383">
        <v>3376</v>
      </c>
      <c r="E21" s="478" t="s">
        <v>295</v>
      </c>
    </row>
    <row r="22" spans="1:5" x14ac:dyDescent="0.25">
      <c r="A22" s="384" t="s">
        <v>116</v>
      </c>
      <c r="B22" s="372">
        <v>1433</v>
      </c>
      <c r="C22" s="385">
        <v>1503</v>
      </c>
      <c r="D22" s="372">
        <v>1538</v>
      </c>
      <c r="E22" s="479"/>
    </row>
    <row r="23" spans="1:5" ht="30.75" thickBot="1" x14ac:dyDescent="0.3">
      <c r="A23" s="384" t="s">
        <v>115</v>
      </c>
      <c r="B23" s="386">
        <v>457</v>
      </c>
      <c r="C23" s="385">
        <v>494</v>
      </c>
      <c r="D23" s="372">
        <v>538</v>
      </c>
      <c r="E23" s="503"/>
    </row>
    <row r="24" spans="1:5" ht="45.75" thickBot="1" x14ac:dyDescent="0.3">
      <c r="A24" s="384" t="s">
        <v>114</v>
      </c>
      <c r="B24" s="372">
        <v>36</v>
      </c>
      <c r="C24" s="385">
        <v>36</v>
      </c>
      <c r="D24" s="386">
        <v>40</v>
      </c>
      <c r="E24" s="416" t="s">
        <v>313</v>
      </c>
    </row>
    <row r="25" spans="1:5" x14ac:dyDescent="0.25">
      <c r="A25" s="387" t="s">
        <v>296</v>
      </c>
      <c r="B25" s="372">
        <v>3014</v>
      </c>
      <c r="C25" s="385">
        <v>3127</v>
      </c>
      <c r="D25" s="372">
        <v>3167</v>
      </c>
      <c r="E25" s="478" t="s">
        <v>297</v>
      </c>
    </row>
    <row r="26" spans="1:5" ht="30" x14ac:dyDescent="0.25">
      <c r="A26" s="384" t="s">
        <v>119</v>
      </c>
      <c r="B26" s="372">
        <v>995</v>
      </c>
      <c r="C26" s="385">
        <v>1062</v>
      </c>
      <c r="D26" s="372">
        <v>1099</v>
      </c>
      <c r="E26" s="479"/>
    </row>
    <row r="27" spans="1:5" ht="30.75" thickBot="1" x14ac:dyDescent="0.3">
      <c r="A27" s="384" t="s">
        <v>118</v>
      </c>
      <c r="B27" s="372">
        <v>363</v>
      </c>
      <c r="C27" s="385">
        <v>384</v>
      </c>
      <c r="D27" s="386">
        <v>415</v>
      </c>
      <c r="E27" s="479"/>
    </row>
    <row r="28" spans="1:5" ht="45.75" thickBot="1" x14ac:dyDescent="0.3">
      <c r="A28" s="388" t="s">
        <v>117</v>
      </c>
      <c r="B28" s="389">
        <v>17</v>
      </c>
      <c r="C28" s="390">
        <v>22</v>
      </c>
      <c r="D28" s="391">
        <v>25</v>
      </c>
      <c r="E28" s="416" t="s">
        <v>313</v>
      </c>
    </row>
    <row r="29" spans="1:5" ht="15.75" thickBot="1" x14ac:dyDescent="0.3">
      <c r="A29" s="392" t="s">
        <v>109</v>
      </c>
      <c r="B29" s="393"/>
      <c r="C29" s="393"/>
      <c r="D29" s="393"/>
      <c r="E29" s="421"/>
    </row>
    <row r="30" spans="1:5" ht="45" x14ac:dyDescent="0.25">
      <c r="A30" s="394" t="s">
        <v>162</v>
      </c>
      <c r="B30" s="368" t="s">
        <v>105</v>
      </c>
      <c r="C30" s="382">
        <v>3859</v>
      </c>
      <c r="D30" s="369">
        <v>4533</v>
      </c>
      <c r="E30" s="417"/>
    </row>
    <row r="31" spans="1:5" ht="15.75" thickBot="1" x14ac:dyDescent="0.3">
      <c r="A31" s="395" t="s">
        <v>106</v>
      </c>
      <c r="B31" s="396">
        <v>0.06</v>
      </c>
      <c r="C31" s="397">
        <v>6.8000000000000005E-2</v>
      </c>
      <c r="D31" s="398">
        <v>8.6800000000000002E-2</v>
      </c>
      <c r="E31" s="419"/>
    </row>
    <row r="32" spans="1:5" ht="15.75" thickBot="1" x14ac:dyDescent="0.3">
      <c r="A32" s="480" t="s">
        <v>99</v>
      </c>
      <c r="B32" s="481"/>
      <c r="C32" s="481"/>
      <c r="D32" s="481"/>
      <c r="E32" s="482"/>
    </row>
    <row r="33" spans="1:5" x14ac:dyDescent="0.25">
      <c r="A33" s="399" t="s">
        <v>100</v>
      </c>
      <c r="B33" s="400" t="s">
        <v>101</v>
      </c>
      <c r="C33" s="401" t="s">
        <v>101</v>
      </c>
      <c r="D33" s="402" t="s">
        <v>101</v>
      </c>
      <c r="E33" s="483" t="s">
        <v>314</v>
      </c>
    </row>
    <row r="34" spans="1:5" x14ac:dyDescent="0.25">
      <c r="A34" s="403" t="s">
        <v>102</v>
      </c>
      <c r="B34" s="400">
        <v>0.39169999999999999</v>
      </c>
      <c r="C34" s="401">
        <v>0.35759999999999997</v>
      </c>
      <c r="D34" s="404">
        <v>0.30840000000000001</v>
      </c>
      <c r="E34" s="483"/>
    </row>
    <row r="35" spans="1:5" x14ac:dyDescent="0.25">
      <c r="A35" s="403" t="s">
        <v>103</v>
      </c>
      <c r="B35" s="400">
        <v>0.35</v>
      </c>
      <c r="C35" s="401">
        <v>0.35360000000000003</v>
      </c>
      <c r="D35" s="404">
        <v>0.36159999999999998</v>
      </c>
      <c r="E35" s="483"/>
    </row>
    <row r="36" spans="1:5" x14ac:dyDescent="0.25">
      <c r="A36" s="403" t="s">
        <v>298</v>
      </c>
      <c r="B36" s="400">
        <v>0.25490000000000002</v>
      </c>
      <c r="C36" s="401">
        <v>0.2823</v>
      </c>
      <c r="D36" s="404">
        <v>0.31780000000000003</v>
      </c>
      <c r="E36" s="483"/>
    </row>
    <row r="37" spans="1:5" ht="15.75" thickBot="1" x14ac:dyDescent="0.3">
      <c r="A37" s="395" t="s">
        <v>104</v>
      </c>
      <c r="B37" s="405" t="s">
        <v>101</v>
      </c>
      <c r="C37" s="405" t="s">
        <v>101</v>
      </c>
      <c r="D37" s="405" t="s">
        <v>101</v>
      </c>
      <c r="E37" s="484"/>
    </row>
    <row r="38" spans="1:5" ht="15.75" thickBot="1" x14ac:dyDescent="0.3">
      <c r="A38" s="485" t="s">
        <v>279</v>
      </c>
      <c r="B38" s="486"/>
      <c r="C38" s="486"/>
      <c r="D38" s="486"/>
      <c r="E38" s="487"/>
    </row>
    <row r="39" spans="1:5" ht="30" x14ac:dyDescent="0.25">
      <c r="A39" s="399" t="s">
        <v>121</v>
      </c>
      <c r="B39" s="406">
        <v>985686</v>
      </c>
      <c r="C39" s="406">
        <v>1007152.95</v>
      </c>
      <c r="D39" s="407">
        <v>1130628.05</v>
      </c>
      <c r="E39" s="418"/>
    </row>
    <row r="40" spans="1:5" ht="30" x14ac:dyDescent="0.25">
      <c r="A40" s="399" t="s">
        <v>278</v>
      </c>
      <c r="B40" s="408">
        <v>1915561</v>
      </c>
      <c r="C40" s="409">
        <v>2043839</v>
      </c>
      <c r="D40" s="410">
        <v>2063794</v>
      </c>
      <c r="E40" s="418"/>
    </row>
    <row r="41" spans="1:5" ht="30" x14ac:dyDescent="0.25">
      <c r="A41" s="403" t="s">
        <v>120</v>
      </c>
      <c r="B41" s="411">
        <v>1261</v>
      </c>
      <c r="C41" s="412">
        <v>1241</v>
      </c>
      <c r="D41" s="378">
        <v>1227</v>
      </c>
      <c r="E41" s="418"/>
    </row>
    <row r="42" spans="1:5" ht="45" x14ac:dyDescent="0.25">
      <c r="A42" s="403" t="s">
        <v>164</v>
      </c>
      <c r="B42" s="411">
        <v>262</v>
      </c>
      <c r="C42" s="412">
        <v>288</v>
      </c>
      <c r="D42" s="361">
        <v>250</v>
      </c>
      <c r="E42" s="418"/>
    </row>
    <row r="43" spans="1:5" ht="45.75" thickBot="1" x14ac:dyDescent="0.3">
      <c r="A43" s="413" t="s">
        <v>163</v>
      </c>
      <c r="B43" s="414">
        <v>216</v>
      </c>
      <c r="C43" s="415">
        <v>192</v>
      </c>
      <c r="D43" s="380">
        <v>244</v>
      </c>
      <c r="E43" s="422"/>
    </row>
  </sheetData>
  <sheetProtection algorithmName="SHA-512" hashValue="w0piljHY+SWBVVZhLjyYO8kwqj9SXzT+vtjKB/4QR0+pnzibMGV0gRmZ0dhJnA6fjLgHGnGl8qSX4Ram2938xg==" saltValue="MAN27UmwxEfUJaxvLAFGAw==" spinCount="100000" sheet="1" objects="1" scenarios="1"/>
  <mergeCells count="10">
    <mergeCell ref="E25:E27"/>
    <mergeCell ref="A32:E32"/>
    <mergeCell ref="E33:E37"/>
    <mergeCell ref="A38:E38"/>
    <mergeCell ref="A2:E2"/>
    <mergeCell ref="A3:E3"/>
    <mergeCell ref="A11:E11"/>
    <mergeCell ref="E17:E19"/>
    <mergeCell ref="A20:E20"/>
    <mergeCell ref="E21:E23"/>
  </mergeCells>
  <dataValidations count="1">
    <dataValidation type="decimal" allowBlank="1" showInputMessage="1" showErrorMessage="1" sqref="C39 C41:C43">
      <formula1>0</formula1>
      <formula2>999999999999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3" workbookViewId="0">
      <selection activeCell="C37" sqref="C37"/>
    </sheetView>
  </sheetViews>
  <sheetFormatPr defaultRowHeight="15" x14ac:dyDescent="0.25"/>
  <cols>
    <col min="1" max="1" width="30.5703125" customWidth="1"/>
    <col min="2" max="4" width="15.5703125" customWidth="1"/>
    <col min="5" max="5" width="30.5703125" customWidth="1"/>
  </cols>
  <sheetData>
    <row r="1" spans="1:11" ht="36.75" thickBot="1" x14ac:dyDescent="0.3">
      <c r="A1" s="175" t="s">
        <v>0</v>
      </c>
      <c r="B1" s="176" t="s">
        <v>1</v>
      </c>
      <c r="C1" s="176" t="s">
        <v>2</v>
      </c>
      <c r="D1" s="176" t="s">
        <v>3</v>
      </c>
      <c r="E1" s="177" t="s">
        <v>59</v>
      </c>
    </row>
    <row r="2" spans="1:11" ht="15.75" thickBot="1" x14ac:dyDescent="0.3">
      <c r="A2" s="507" t="s">
        <v>165</v>
      </c>
      <c r="B2" s="508"/>
      <c r="C2" s="508"/>
      <c r="D2" s="508"/>
      <c r="E2" s="509"/>
    </row>
    <row r="3" spans="1:11" ht="15.75" thickBot="1" x14ac:dyDescent="0.3">
      <c r="A3" s="510" t="s">
        <v>157</v>
      </c>
      <c r="B3" s="563"/>
      <c r="C3" s="563"/>
      <c r="D3" s="563"/>
      <c r="E3" s="511"/>
    </row>
    <row r="4" spans="1:11" ht="15.75" thickBot="1" x14ac:dyDescent="0.3">
      <c r="A4" s="562" t="s">
        <v>329</v>
      </c>
      <c r="B4" s="569">
        <v>4618785</v>
      </c>
      <c r="C4" s="575">
        <v>4649514</v>
      </c>
      <c r="D4" s="572">
        <v>4661713</v>
      </c>
      <c r="E4" s="566"/>
      <c r="J4" s="565"/>
      <c r="K4" s="565"/>
    </row>
    <row r="5" spans="1:11" ht="15.75" thickBot="1" x14ac:dyDescent="0.3">
      <c r="A5" s="562" t="s">
        <v>158</v>
      </c>
      <c r="B5" s="570">
        <v>705104</v>
      </c>
      <c r="C5" s="576">
        <v>709606</v>
      </c>
      <c r="D5" s="573">
        <v>712800</v>
      </c>
      <c r="E5" s="567"/>
    </row>
    <row r="6" spans="1:11" ht="15.75" thickBot="1" x14ac:dyDescent="0.3">
      <c r="A6" s="562" t="s">
        <v>159</v>
      </c>
      <c r="B6" s="570">
        <v>47996</v>
      </c>
      <c r="C6" s="576">
        <v>47957</v>
      </c>
      <c r="D6" s="573">
        <v>47676</v>
      </c>
      <c r="E6" s="567"/>
    </row>
    <row r="7" spans="1:11" ht="15.75" thickBot="1" x14ac:dyDescent="0.3">
      <c r="A7" s="562" t="s">
        <v>19</v>
      </c>
      <c r="B7" s="570">
        <v>29604</v>
      </c>
      <c r="C7" s="576">
        <v>30304</v>
      </c>
      <c r="D7" s="573">
        <v>30177</v>
      </c>
      <c r="E7" s="567"/>
    </row>
    <row r="8" spans="1:11" ht="15.75" thickBot="1" x14ac:dyDescent="0.3">
      <c r="A8" s="562" t="s">
        <v>330</v>
      </c>
      <c r="B8" s="571">
        <v>5401489</v>
      </c>
      <c r="C8" s="577">
        <v>5437381</v>
      </c>
      <c r="D8" s="574">
        <v>5452366</v>
      </c>
      <c r="E8" s="568"/>
    </row>
    <row r="9" spans="1:11" ht="15.75" thickBot="1" x14ac:dyDescent="0.3">
      <c r="A9" s="512" t="s">
        <v>160</v>
      </c>
      <c r="B9" s="564"/>
      <c r="C9" s="564"/>
      <c r="D9" s="564"/>
      <c r="E9" s="513"/>
    </row>
    <row r="10" spans="1:11" ht="45" x14ac:dyDescent="0.25">
      <c r="A10" s="61" t="s">
        <v>166</v>
      </c>
      <c r="B10" s="44">
        <v>468140</v>
      </c>
      <c r="C10" s="129">
        <v>401280</v>
      </c>
      <c r="D10" s="44">
        <v>428057</v>
      </c>
      <c r="E10" s="205"/>
    </row>
    <row r="11" spans="1:11" ht="45.75" thickBot="1" x14ac:dyDescent="0.3">
      <c r="A11" s="62" t="s">
        <v>167</v>
      </c>
      <c r="B11" s="63" t="s">
        <v>168</v>
      </c>
      <c r="C11" s="64" t="s">
        <v>309</v>
      </c>
      <c r="D11" s="63" t="s">
        <v>169</v>
      </c>
      <c r="E11" s="205"/>
    </row>
    <row r="12" spans="1:11" ht="15.75" thickBot="1" x14ac:dyDescent="0.3">
      <c r="A12" s="75" t="s">
        <v>240</v>
      </c>
      <c r="B12" s="100"/>
      <c r="C12" s="100"/>
      <c r="D12" s="100"/>
      <c r="E12" s="71"/>
    </row>
    <row r="13" spans="1:11" ht="30.75" thickBot="1" x14ac:dyDescent="0.3">
      <c r="A13" s="154" t="s">
        <v>241</v>
      </c>
      <c r="B13" s="55" t="s">
        <v>94</v>
      </c>
      <c r="C13" s="90" t="s">
        <v>95</v>
      </c>
      <c r="D13" s="151" t="s">
        <v>96</v>
      </c>
      <c r="E13" s="206" t="s">
        <v>327</v>
      </c>
    </row>
    <row r="14" spans="1:11" ht="15.75" thickBot="1" x14ac:dyDescent="0.3">
      <c r="A14" s="514" t="s">
        <v>170</v>
      </c>
      <c r="B14" s="515"/>
      <c r="C14" s="515"/>
      <c r="D14" s="515"/>
      <c r="E14" s="516"/>
    </row>
    <row r="15" spans="1:11" x14ac:dyDescent="0.25">
      <c r="A15" s="155" t="s">
        <v>247</v>
      </c>
      <c r="B15" s="135">
        <v>0.4</v>
      </c>
      <c r="C15" s="136">
        <v>0.32</v>
      </c>
      <c r="D15" s="136">
        <v>0.314</v>
      </c>
      <c r="E15" s="207"/>
    </row>
    <row r="16" spans="1:11" x14ac:dyDescent="0.25">
      <c r="A16" s="34" t="s">
        <v>248</v>
      </c>
      <c r="B16" s="91">
        <v>0.14000000000000001</v>
      </c>
      <c r="C16" s="92">
        <v>0.17</v>
      </c>
      <c r="D16" s="92">
        <v>0.189</v>
      </c>
      <c r="E16" s="207"/>
    </row>
    <row r="17" spans="1:5" x14ac:dyDescent="0.25">
      <c r="A17" s="34" t="s">
        <v>249</v>
      </c>
      <c r="B17" s="91">
        <v>0.1</v>
      </c>
      <c r="C17" s="92">
        <v>0.12</v>
      </c>
      <c r="D17" s="92">
        <v>0.14299999999999999</v>
      </c>
      <c r="E17" s="207"/>
    </row>
    <row r="18" spans="1:5" x14ac:dyDescent="0.25">
      <c r="A18" s="34" t="s">
        <v>250</v>
      </c>
      <c r="B18" s="91">
        <v>0.11</v>
      </c>
      <c r="C18" s="92">
        <v>0.11</v>
      </c>
      <c r="D18" s="92">
        <v>0.13300000000000001</v>
      </c>
      <c r="E18" s="207"/>
    </row>
    <row r="19" spans="1:5" x14ac:dyDescent="0.25">
      <c r="A19" s="34" t="s">
        <v>251</v>
      </c>
      <c r="B19" s="91">
        <v>7.0000000000000007E-2</v>
      </c>
      <c r="C19" s="92">
        <v>7.0000000000000007E-2</v>
      </c>
      <c r="D19" s="92">
        <v>6.2E-2</v>
      </c>
      <c r="E19" s="207"/>
    </row>
    <row r="20" spans="1:5" x14ac:dyDescent="0.25">
      <c r="A20" s="35" t="s">
        <v>256</v>
      </c>
      <c r="B20" s="91">
        <v>0.08</v>
      </c>
      <c r="C20" s="93">
        <v>0.09</v>
      </c>
      <c r="D20" s="92">
        <v>5.1999999999999998E-2</v>
      </c>
      <c r="E20" s="207"/>
    </row>
    <row r="21" spans="1:5" ht="15.75" thickBot="1" x14ac:dyDescent="0.3">
      <c r="A21" s="69" t="s">
        <v>19</v>
      </c>
      <c r="B21" s="91">
        <v>0.1</v>
      </c>
      <c r="C21" s="94">
        <v>0.12</v>
      </c>
      <c r="D21" s="94">
        <v>0.11</v>
      </c>
      <c r="E21" s="208"/>
    </row>
    <row r="22" spans="1:5" ht="15.75" thickBot="1" x14ac:dyDescent="0.3">
      <c r="A22" s="504" t="s">
        <v>171</v>
      </c>
      <c r="B22" s="505"/>
      <c r="C22" s="505"/>
      <c r="D22" s="505"/>
      <c r="E22" s="506"/>
    </row>
    <row r="23" spans="1:5" x14ac:dyDescent="0.25">
      <c r="A23" s="155" t="s">
        <v>172</v>
      </c>
      <c r="B23" s="65" t="s">
        <v>173</v>
      </c>
      <c r="C23" s="37" t="s">
        <v>310</v>
      </c>
      <c r="D23" s="70" t="s">
        <v>311</v>
      </c>
      <c r="E23" s="205"/>
    </row>
    <row r="24" spans="1:5" x14ac:dyDescent="0.25">
      <c r="A24" s="34" t="s">
        <v>174</v>
      </c>
      <c r="B24" s="66" t="s">
        <v>175</v>
      </c>
      <c r="C24" s="39" t="s">
        <v>176</v>
      </c>
      <c r="D24" s="38" t="s">
        <v>300</v>
      </c>
      <c r="E24" s="205"/>
    </row>
    <row r="25" spans="1:5" x14ac:dyDescent="0.25">
      <c r="A25" s="34" t="s">
        <v>283</v>
      </c>
      <c r="B25" s="66" t="s">
        <v>177</v>
      </c>
      <c r="C25" s="39" t="s">
        <v>178</v>
      </c>
      <c r="D25" s="38" t="s">
        <v>179</v>
      </c>
      <c r="E25" s="205"/>
    </row>
    <row r="26" spans="1:5" ht="15.75" thickBot="1" x14ac:dyDescent="0.3">
      <c r="A26" s="35" t="s">
        <v>180</v>
      </c>
      <c r="B26" s="67" t="s">
        <v>105</v>
      </c>
      <c r="C26" s="41" t="s">
        <v>181</v>
      </c>
      <c r="D26" s="72" t="s">
        <v>301</v>
      </c>
      <c r="E26" s="205"/>
    </row>
    <row r="27" spans="1:5" ht="15.75" thickBot="1" x14ac:dyDescent="0.3">
      <c r="A27" s="504" t="s">
        <v>182</v>
      </c>
      <c r="B27" s="505"/>
      <c r="C27" s="505"/>
      <c r="D27" s="505"/>
      <c r="E27" s="506"/>
    </row>
    <row r="28" spans="1:5" x14ac:dyDescent="0.25">
      <c r="A28" s="155" t="s">
        <v>127</v>
      </c>
      <c r="B28" s="44" t="s">
        <v>128</v>
      </c>
      <c r="C28" s="37" t="s">
        <v>129</v>
      </c>
      <c r="D28" s="70" t="s">
        <v>130</v>
      </c>
      <c r="E28" s="205"/>
    </row>
    <row r="29" spans="1:5" x14ac:dyDescent="0.25">
      <c r="A29" s="155" t="s">
        <v>131</v>
      </c>
      <c r="B29" s="44" t="s">
        <v>132</v>
      </c>
      <c r="C29" s="37" t="s">
        <v>133</v>
      </c>
      <c r="D29" s="152" t="s">
        <v>134</v>
      </c>
      <c r="E29" s="205"/>
    </row>
    <row r="30" spans="1:5" ht="38.25" x14ac:dyDescent="0.25">
      <c r="A30" s="141" t="s">
        <v>135</v>
      </c>
      <c r="B30" s="45" t="s">
        <v>136</v>
      </c>
      <c r="C30" s="46" t="s">
        <v>137</v>
      </c>
      <c r="D30" s="73" t="s">
        <v>263</v>
      </c>
      <c r="E30" s="209"/>
    </row>
    <row r="31" spans="1:5" ht="30" x14ac:dyDescent="0.25">
      <c r="A31" s="34" t="s">
        <v>138</v>
      </c>
      <c r="B31" s="47">
        <v>621000</v>
      </c>
      <c r="C31" s="48">
        <v>1323038</v>
      </c>
      <c r="D31" s="74">
        <v>2597874</v>
      </c>
      <c r="E31" s="205"/>
    </row>
    <row r="32" spans="1:5" ht="45" x14ac:dyDescent="0.25">
      <c r="A32" s="34" t="s">
        <v>284</v>
      </c>
      <c r="B32" s="49">
        <v>18000</v>
      </c>
      <c r="C32" s="50">
        <v>14700</v>
      </c>
      <c r="D32" s="49">
        <v>21000</v>
      </c>
      <c r="E32" s="205"/>
    </row>
    <row r="33" spans="1:5" ht="15.75" thickBot="1" x14ac:dyDescent="0.3">
      <c r="A33" s="35" t="s">
        <v>285</v>
      </c>
      <c r="B33" s="40" t="s">
        <v>139</v>
      </c>
      <c r="C33" s="41" t="s">
        <v>139</v>
      </c>
      <c r="D33" s="40" t="s">
        <v>140</v>
      </c>
      <c r="E33" s="205"/>
    </row>
    <row r="34" spans="1:5" ht="15.75" thickBot="1" x14ac:dyDescent="0.3">
      <c r="A34" s="153" t="s">
        <v>183</v>
      </c>
      <c r="B34" s="100"/>
      <c r="C34" s="100"/>
      <c r="D34" s="100"/>
      <c r="E34" s="71"/>
    </row>
    <row r="35" spans="1:5" x14ac:dyDescent="0.25">
      <c r="A35" s="51" t="s">
        <v>145</v>
      </c>
      <c r="B35" s="52">
        <v>3.89</v>
      </c>
      <c r="C35" s="53">
        <v>3.9</v>
      </c>
      <c r="D35" s="52">
        <v>3.89</v>
      </c>
      <c r="E35" s="205"/>
    </row>
    <row r="36" spans="1:5" ht="30" x14ac:dyDescent="0.25">
      <c r="A36" s="126" t="s">
        <v>146</v>
      </c>
      <c r="B36" s="54">
        <v>2.39</v>
      </c>
      <c r="C36" s="95">
        <v>2.5299999999999998</v>
      </c>
      <c r="D36" s="54">
        <v>2.71</v>
      </c>
      <c r="E36" s="205"/>
    </row>
    <row r="37" spans="1:5" x14ac:dyDescent="0.25">
      <c r="A37" s="127" t="s">
        <v>147</v>
      </c>
      <c r="B37" s="162">
        <v>37.17</v>
      </c>
      <c r="C37" s="96">
        <v>38.58</v>
      </c>
      <c r="D37" s="54">
        <v>39.729999999999997</v>
      </c>
      <c r="E37" s="205"/>
    </row>
    <row r="38" spans="1:5" ht="102.75" thickBot="1" x14ac:dyDescent="0.3">
      <c r="A38" s="62" t="s">
        <v>141</v>
      </c>
      <c r="B38" s="203" t="s">
        <v>142</v>
      </c>
      <c r="C38" s="204" t="s">
        <v>143</v>
      </c>
      <c r="D38" s="203" t="s">
        <v>144</v>
      </c>
      <c r="E38" s="210"/>
    </row>
    <row r="39" spans="1:5" ht="15.75" thickBot="1" x14ac:dyDescent="0.3">
      <c r="A39" s="517" t="s">
        <v>286</v>
      </c>
      <c r="B39" s="518"/>
      <c r="C39" s="518"/>
      <c r="D39" s="518"/>
      <c r="E39" s="519"/>
    </row>
    <row r="40" spans="1:5" x14ac:dyDescent="0.25">
      <c r="A40" s="520" t="s">
        <v>258</v>
      </c>
      <c r="B40" s="522" t="s">
        <v>255</v>
      </c>
      <c r="C40" s="522" t="s">
        <v>254</v>
      </c>
      <c r="D40" s="522" t="s">
        <v>122</v>
      </c>
      <c r="E40" s="463"/>
    </row>
    <row r="41" spans="1:5" x14ac:dyDescent="0.25">
      <c r="A41" s="521"/>
      <c r="B41" s="523"/>
      <c r="C41" s="523"/>
      <c r="D41" s="523"/>
      <c r="E41" s="464"/>
    </row>
    <row r="42" spans="1:5" ht="15.75" thickBot="1" x14ac:dyDescent="0.3">
      <c r="A42" s="35" t="s">
        <v>123</v>
      </c>
      <c r="B42" s="40" t="s">
        <v>124</v>
      </c>
      <c r="C42" s="41" t="s">
        <v>125</v>
      </c>
      <c r="D42" s="40" t="s">
        <v>126</v>
      </c>
      <c r="E42" s="205"/>
    </row>
    <row r="43" spans="1:5" ht="15.75" thickBot="1" x14ac:dyDescent="0.3">
      <c r="A43" s="42" t="s">
        <v>184</v>
      </c>
      <c r="B43" s="101"/>
      <c r="C43" s="101"/>
      <c r="D43" s="101"/>
      <c r="E43" s="43"/>
    </row>
    <row r="44" spans="1:5" ht="30" x14ac:dyDescent="0.25">
      <c r="A44" s="56" t="s">
        <v>148</v>
      </c>
      <c r="B44" s="57">
        <v>479600</v>
      </c>
      <c r="C44" s="58">
        <v>419600</v>
      </c>
      <c r="D44" s="88">
        <v>642600</v>
      </c>
      <c r="E44" s="205"/>
    </row>
    <row r="45" spans="1:5" ht="30" x14ac:dyDescent="0.25">
      <c r="A45" s="36" t="s">
        <v>149</v>
      </c>
      <c r="B45" s="59" t="s">
        <v>150</v>
      </c>
      <c r="C45" s="60" t="s">
        <v>151</v>
      </c>
      <c r="D45" s="38" t="s">
        <v>152</v>
      </c>
      <c r="E45" s="205"/>
    </row>
    <row r="46" spans="1:5" ht="45" x14ac:dyDescent="0.25">
      <c r="A46" s="36" t="s">
        <v>289</v>
      </c>
      <c r="B46" s="59" t="s">
        <v>153</v>
      </c>
      <c r="C46" s="60" t="s">
        <v>154</v>
      </c>
      <c r="D46" s="38" t="s">
        <v>155</v>
      </c>
      <c r="E46" s="205"/>
    </row>
    <row r="47" spans="1:5" ht="30.75" thickBot="1" x14ac:dyDescent="0.3">
      <c r="A47" s="211" t="s">
        <v>156</v>
      </c>
      <c r="B47" s="72" t="s">
        <v>105</v>
      </c>
      <c r="C47" s="212">
        <v>516750</v>
      </c>
      <c r="D47" s="89">
        <v>439950</v>
      </c>
      <c r="E47" s="213"/>
    </row>
  </sheetData>
  <sheetProtection algorithmName="SHA-512" hashValue="QsE/i6NujQMJjXFSUmfqYQRQ1ZAe4XgQ4Skic0RhKH4kiefyJJvnjKbQgc4hW02ZmIyPACP8mqxFokjH/QXdfA==" saltValue="dmni0HPNIGanfq2A3ApScA==" spinCount="100000" sheet="1" objects="1" scenarios="1"/>
  <mergeCells count="13">
    <mergeCell ref="A27:E27"/>
    <mergeCell ref="A39:E39"/>
    <mergeCell ref="A40:A41"/>
    <mergeCell ref="B40:B41"/>
    <mergeCell ref="C40:C41"/>
    <mergeCell ref="D40:D41"/>
    <mergeCell ref="E40:E41"/>
    <mergeCell ref="A22:E22"/>
    <mergeCell ref="A2:E2"/>
    <mergeCell ref="A3:E3"/>
    <mergeCell ref="A9:E9"/>
    <mergeCell ref="A14:E14"/>
    <mergeCell ref="E4:E8"/>
  </mergeCells>
  <hyperlinks>
    <hyperlink ref="D38" r:id="rId1"/>
    <hyperlink ref="C38" r:id="rId2"/>
    <hyperlink ref="B38" r:id="rId3"/>
  </hyperlinks>
  <pageMargins left="0.7" right="0.7" top="0.75" bottom="0.75" header="0.3" footer="0.3"/>
  <pageSetup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6" sqref="E6"/>
    </sheetView>
  </sheetViews>
  <sheetFormatPr defaultRowHeight="15" x14ac:dyDescent="0.25"/>
  <cols>
    <col min="1" max="1" width="30.5703125" customWidth="1"/>
    <col min="2" max="4" width="15.5703125" customWidth="1"/>
    <col min="5" max="5" width="30.5703125" customWidth="1"/>
  </cols>
  <sheetData>
    <row r="1" spans="1:5" ht="36.75" thickBot="1" x14ac:dyDescent="0.3">
      <c r="A1" s="165" t="s">
        <v>0</v>
      </c>
      <c r="B1" s="172" t="s">
        <v>1</v>
      </c>
      <c r="C1" s="172" t="s">
        <v>2</v>
      </c>
      <c r="D1" s="172" t="s">
        <v>3</v>
      </c>
      <c r="E1" s="172" t="s">
        <v>59</v>
      </c>
    </row>
    <row r="2" spans="1:5" ht="15.75" thickBot="1" x14ac:dyDescent="0.3">
      <c r="A2" s="527" t="s">
        <v>185</v>
      </c>
      <c r="B2" s="528"/>
      <c r="C2" s="528"/>
      <c r="D2" s="528"/>
      <c r="E2" s="529"/>
    </row>
    <row r="3" spans="1:5" ht="15.75" thickBot="1" x14ac:dyDescent="0.3">
      <c r="A3" s="83" t="s">
        <v>253</v>
      </c>
      <c r="B3" s="99"/>
      <c r="C3" s="99"/>
      <c r="D3" s="99"/>
      <c r="E3" s="84"/>
    </row>
    <row r="4" spans="1:5" ht="30" x14ac:dyDescent="0.25">
      <c r="A4" s="182" t="s">
        <v>186</v>
      </c>
      <c r="B4" s="186">
        <v>7</v>
      </c>
      <c r="C4" s="183">
        <v>7</v>
      </c>
      <c r="D4" s="85">
        <v>7</v>
      </c>
      <c r="E4" s="178" t="s">
        <v>328</v>
      </c>
    </row>
    <row r="5" spans="1:5" x14ac:dyDescent="0.25">
      <c r="A5" s="126" t="s">
        <v>187</v>
      </c>
      <c r="B5" s="80">
        <v>0.98</v>
      </c>
      <c r="C5" s="184">
        <v>0.97</v>
      </c>
      <c r="D5" s="80">
        <v>0.97</v>
      </c>
      <c r="E5" s="179"/>
    </row>
    <row r="6" spans="1:5" ht="30.75" thickBot="1" x14ac:dyDescent="0.3">
      <c r="A6" s="62" t="s">
        <v>188</v>
      </c>
      <c r="B6" s="187">
        <v>12</v>
      </c>
      <c r="C6" s="185">
        <v>13</v>
      </c>
      <c r="D6" s="181">
        <v>13</v>
      </c>
      <c r="E6" s="180"/>
    </row>
    <row r="7" spans="1:5" ht="15.75" thickBot="1" x14ac:dyDescent="0.3">
      <c r="A7" s="524" t="s">
        <v>189</v>
      </c>
      <c r="B7" s="525"/>
      <c r="C7" s="525"/>
      <c r="D7" s="525"/>
      <c r="E7" s="526"/>
    </row>
    <row r="8" spans="1:5" x14ac:dyDescent="0.25">
      <c r="A8" s="68" t="s">
        <v>190</v>
      </c>
      <c r="B8" s="143">
        <v>9</v>
      </c>
      <c r="C8" s="190">
        <v>9</v>
      </c>
      <c r="D8" s="188">
        <v>9</v>
      </c>
      <c r="E8" s="174"/>
    </row>
    <row r="9" spans="1:5" ht="15.75" thickBot="1" x14ac:dyDescent="0.3">
      <c r="A9" s="69" t="s">
        <v>191</v>
      </c>
      <c r="B9" s="144">
        <v>3</v>
      </c>
      <c r="C9" s="191">
        <v>4</v>
      </c>
      <c r="D9" s="189">
        <v>4</v>
      </c>
      <c r="E9" s="173"/>
    </row>
    <row r="10" spans="1:5" ht="15.75" thickBot="1" x14ac:dyDescent="0.3">
      <c r="A10" s="524" t="s">
        <v>192</v>
      </c>
      <c r="B10" s="525"/>
      <c r="C10" s="525"/>
      <c r="D10" s="525"/>
      <c r="E10" s="526"/>
    </row>
    <row r="11" spans="1:5" x14ac:dyDescent="0.25">
      <c r="A11" s="68" t="s">
        <v>193</v>
      </c>
      <c r="B11" s="143">
        <v>2</v>
      </c>
      <c r="C11" s="190">
        <v>2</v>
      </c>
      <c r="D11" s="192">
        <v>3</v>
      </c>
      <c r="E11" s="195"/>
    </row>
    <row r="12" spans="1:5" x14ac:dyDescent="0.25">
      <c r="A12" s="34" t="s">
        <v>194</v>
      </c>
      <c r="B12" s="142">
        <v>8</v>
      </c>
      <c r="C12" s="82">
        <v>9</v>
      </c>
      <c r="D12" s="193">
        <v>7</v>
      </c>
      <c r="E12" s="196"/>
    </row>
    <row r="13" spans="1:5" x14ac:dyDescent="0.25">
      <c r="A13" s="34" t="s">
        <v>195</v>
      </c>
      <c r="B13" s="142">
        <v>2</v>
      </c>
      <c r="C13" s="82">
        <v>2</v>
      </c>
      <c r="D13" s="193">
        <v>4</v>
      </c>
      <c r="E13" s="196"/>
    </row>
    <row r="14" spans="1:5" ht="15.75" thickBot="1" x14ac:dyDescent="0.3">
      <c r="A14" s="69" t="s">
        <v>196</v>
      </c>
      <c r="B14" s="144">
        <v>64.2</v>
      </c>
      <c r="C14" s="191">
        <v>65.2</v>
      </c>
      <c r="D14" s="194">
        <v>65.5</v>
      </c>
      <c r="E14" s="197"/>
    </row>
    <row r="15" spans="1:5" ht="15.75" thickBot="1" x14ac:dyDescent="0.3">
      <c r="A15" s="524" t="s">
        <v>197</v>
      </c>
      <c r="B15" s="525"/>
      <c r="C15" s="525"/>
      <c r="D15" s="525"/>
      <c r="E15" s="526"/>
    </row>
    <row r="16" spans="1:5" x14ac:dyDescent="0.25">
      <c r="A16" s="68" t="s">
        <v>198</v>
      </c>
      <c r="B16" s="143">
        <v>4</v>
      </c>
      <c r="C16" s="85">
        <v>4</v>
      </c>
      <c r="D16" s="198">
        <v>3</v>
      </c>
      <c r="E16" s="195"/>
    </row>
    <row r="17" spans="1:5" x14ac:dyDescent="0.25">
      <c r="A17" s="34" t="s">
        <v>199</v>
      </c>
      <c r="B17" s="142">
        <v>4</v>
      </c>
      <c r="C17" s="81">
        <v>4</v>
      </c>
      <c r="D17" s="199">
        <v>6</v>
      </c>
      <c r="E17" s="196"/>
    </row>
    <row r="18" spans="1:5" x14ac:dyDescent="0.25">
      <c r="A18" s="34" t="s">
        <v>200</v>
      </c>
      <c r="B18" s="142">
        <v>4</v>
      </c>
      <c r="C18" s="81">
        <v>4</v>
      </c>
      <c r="D18" s="199">
        <v>4</v>
      </c>
      <c r="E18" s="196"/>
    </row>
    <row r="19" spans="1:5" ht="15.75" thickBot="1" x14ac:dyDescent="0.3">
      <c r="A19" s="69" t="s">
        <v>201</v>
      </c>
      <c r="B19" s="144">
        <v>8</v>
      </c>
      <c r="C19" s="181">
        <v>9</v>
      </c>
      <c r="D19" s="185">
        <v>8</v>
      </c>
      <c r="E19" s="197"/>
    </row>
    <row r="20" spans="1:5" ht="15.75" thickBot="1" x14ac:dyDescent="0.3">
      <c r="A20" s="524" t="s">
        <v>287</v>
      </c>
      <c r="B20" s="525"/>
      <c r="C20" s="525"/>
      <c r="D20" s="525"/>
      <c r="E20" s="526"/>
    </row>
    <row r="21" spans="1:5" x14ac:dyDescent="0.25">
      <c r="A21" s="68" t="s">
        <v>202</v>
      </c>
      <c r="B21" s="143">
        <v>11</v>
      </c>
      <c r="C21" s="85">
        <v>11</v>
      </c>
      <c r="D21" s="198">
        <v>11</v>
      </c>
      <c r="E21" s="195"/>
    </row>
    <row r="22" spans="1:5" x14ac:dyDescent="0.25">
      <c r="A22" s="34" t="s">
        <v>203</v>
      </c>
      <c r="B22" s="142">
        <v>1</v>
      </c>
      <c r="C22" s="81">
        <v>1</v>
      </c>
      <c r="D22" s="199">
        <v>2</v>
      </c>
      <c r="E22" s="196"/>
    </row>
    <row r="23" spans="1:5" x14ac:dyDescent="0.25">
      <c r="A23" s="34" t="s">
        <v>204</v>
      </c>
      <c r="B23" s="142">
        <v>1</v>
      </c>
      <c r="C23" s="81">
        <v>1</v>
      </c>
      <c r="D23" s="199">
        <v>0</v>
      </c>
      <c r="E23" s="196"/>
    </row>
    <row r="24" spans="1:5" ht="15.75" thickBot="1" x14ac:dyDescent="0.3">
      <c r="A24" s="69" t="s">
        <v>19</v>
      </c>
      <c r="B24" s="144">
        <v>0</v>
      </c>
      <c r="C24" s="181">
        <v>0</v>
      </c>
      <c r="D24" s="185">
        <v>0</v>
      </c>
      <c r="E24" s="197"/>
    </row>
    <row r="25" spans="1:5" ht="15.75" thickBot="1" x14ac:dyDescent="0.3">
      <c r="A25" s="524" t="s">
        <v>205</v>
      </c>
      <c r="B25" s="525"/>
      <c r="C25" s="525"/>
      <c r="D25" s="525"/>
      <c r="E25" s="526"/>
    </row>
    <row r="26" spans="1:5" ht="36.950000000000003" customHeight="1" x14ac:dyDescent="0.25">
      <c r="A26" s="51" t="s">
        <v>206</v>
      </c>
      <c r="B26" s="533" t="s">
        <v>207</v>
      </c>
      <c r="C26" s="534"/>
      <c r="D26" s="535"/>
      <c r="E26" s="201"/>
    </row>
    <row r="27" spans="1:5" ht="37.5" customHeight="1" x14ac:dyDescent="0.25">
      <c r="A27" s="126" t="s">
        <v>208</v>
      </c>
      <c r="B27" s="536" t="s">
        <v>209</v>
      </c>
      <c r="C27" s="537"/>
      <c r="D27" s="538"/>
      <c r="E27" s="179"/>
    </row>
    <row r="28" spans="1:5" ht="35.450000000000003" customHeight="1" x14ac:dyDescent="0.25">
      <c r="A28" s="126" t="s">
        <v>210</v>
      </c>
      <c r="B28" s="536" t="s">
        <v>211</v>
      </c>
      <c r="C28" s="537"/>
      <c r="D28" s="538"/>
      <c r="E28" s="179"/>
    </row>
    <row r="29" spans="1:5" ht="36" customHeight="1" x14ac:dyDescent="0.25">
      <c r="A29" s="126" t="s">
        <v>212</v>
      </c>
      <c r="B29" s="536" t="s">
        <v>213</v>
      </c>
      <c r="C29" s="537"/>
      <c r="D29" s="538"/>
      <c r="E29" s="179"/>
    </row>
    <row r="30" spans="1:5" ht="35.450000000000003" customHeight="1" x14ac:dyDescent="0.25">
      <c r="A30" s="126" t="s">
        <v>214</v>
      </c>
      <c r="B30" s="536" t="s">
        <v>215</v>
      </c>
      <c r="C30" s="537"/>
      <c r="D30" s="538"/>
      <c r="E30" s="179"/>
    </row>
    <row r="31" spans="1:5" ht="48.6" customHeight="1" x14ac:dyDescent="0.25">
      <c r="A31" s="126" t="s">
        <v>216</v>
      </c>
      <c r="B31" s="536" t="s">
        <v>217</v>
      </c>
      <c r="C31" s="537"/>
      <c r="D31" s="538"/>
      <c r="E31" s="179"/>
    </row>
    <row r="32" spans="1:5" ht="33" customHeight="1" thickBot="1" x14ac:dyDescent="0.3">
      <c r="A32" s="200" t="s">
        <v>218</v>
      </c>
      <c r="B32" s="530" t="s">
        <v>219</v>
      </c>
      <c r="C32" s="531"/>
      <c r="D32" s="532"/>
      <c r="E32" s="202"/>
    </row>
  </sheetData>
  <sheetProtection algorithmName="SHA-512" hashValue="vaGPYm3OnQeSbZJfSXsT+yLPrNG8LBnYKgYUfg4uJWtRIdRrJhxrD4Mf3r59JAccI5OExK8CFZQbZMx5HEUlBA==" saltValue="s3MKmMBCuG9w09Ke1eO+GQ==" spinCount="100000" sheet="1" objects="1" scenarios="1"/>
  <mergeCells count="13">
    <mergeCell ref="B32:D32"/>
    <mergeCell ref="B26:D26"/>
    <mergeCell ref="B27:D27"/>
    <mergeCell ref="B28:D28"/>
    <mergeCell ref="B29:D29"/>
    <mergeCell ref="B30:D30"/>
    <mergeCell ref="B31:D31"/>
    <mergeCell ref="A25:E25"/>
    <mergeCell ref="A2:E2"/>
    <mergeCell ref="A7:E7"/>
    <mergeCell ref="A10:E10"/>
    <mergeCell ref="A15:E15"/>
    <mergeCell ref="A20:E20"/>
  </mergeCells>
  <hyperlinks>
    <hyperlink ref="B31" r:id="rId1"/>
    <hyperlink ref="B26" r:id="rId2"/>
    <hyperlink ref="B27" r:id="rId3"/>
    <hyperlink ref="B28" r:id="rId4"/>
    <hyperlink ref="B29" r:id="rId5"/>
    <hyperlink ref="B32" r:id="rId6"/>
    <hyperlink ref="B30" r:id="rId7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J10" sqref="J10"/>
    </sheetView>
  </sheetViews>
  <sheetFormatPr defaultRowHeight="15" x14ac:dyDescent="0.25"/>
  <cols>
    <col min="1" max="1" width="34.28515625" customWidth="1"/>
    <col min="2" max="2" width="28.85546875" style="138" customWidth="1"/>
    <col min="3" max="3" width="18.85546875" hidden="1" customWidth="1"/>
    <col min="4" max="4" width="8.140625" hidden="1" customWidth="1"/>
    <col min="5" max="5" width="23" style="279" customWidth="1"/>
  </cols>
  <sheetData>
    <row r="1" spans="1:5" ht="15.75" thickBot="1" x14ac:dyDescent="0.3">
      <c r="A1" s="548" t="s">
        <v>220</v>
      </c>
      <c r="B1" s="549"/>
      <c r="C1" s="549"/>
      <c r="D1" s="549"/>
      <c r="E1" s="550"/>
    </row>
    <row r="2" spans="1:5" ht="15.75" thickBot="1" x14ac:dyDescent="0.3">
      <c r="A2" s="166" t="s">
        <v>308</v>
      </c>
      <c r="B2" s="171" t="s">
        <v>305</v>
      </c>
      <c r="C2" s="167"/>
      <c r="D2" s="167"/>
      <c r="E2" s="218" t="s">
        <v>306</v>
      </c>
    </row>
    <row r="3" spans="1:5" ht="15.75" thickBot="1" x14ac:dyDescent="0.3">
      <c r="A3" s="551" t="s">
        <v>221</v>
      </c>
      <c r="B3" s="552"/>
      <c r="C3" s="552"/>
      <c r="D3" s="552"/>
      <c r="E3" s="553"/>
    </row>
    <row r="4" spans="1:5" ht="42.95" customHeight="1" x14ac:dyDescent="0.25">
      <c r="A4" s="155" t="s">
        <v>288</v>
      </c>
      <c r="B4" s="554" t="s">
        <v>233</v>
      </c>
      <c r="C4" s="555"/>
      <c r="D4" s="556"/>
      <c r="E4" s="280"/>
    </row>
    <row r="5" spans="1:5" ht="36.6" customHeight="1" x14ac:dyDescent="0.25">
      <c r="A5" s="86" t="s">
        <v>222</v>
      </c>
      <c r="B5" s="557" t="s">
        <v>223</v>
      </c>
      <c r="C5" s="558"/>
      <c r="D5" s="559"/>
      <c r="E5" s="281"/>
    </row>
    <row r="6" spans="1:5" ht="47.45" customHeight="1" x14ac:dyDescent="0.25">
      <c r="A6" s="86" t="s">
        <v>224</v>
      </c>
      <c r="B6" s="539" t="s">
        <v>225</v>
      </c>
      <c r="C6" s="540"/>
      <c r="D6" s="541"/>
      <c r="E6" s="281"/>
    </row>
    <row r="7" spans="1:5" ht="66.599999999999994" customHeight="1" x14ac:dyDescent="0.25">
      <c r="A7" s="34" t="s">
        <v>226</v>
      </c>
      <c r="B7" s="539" t="s">
        <v>227</v>
      </c>
      <c r="C7" s="560"/>
      <c r="D7" s="561"/>
      <c r="E7" s="281"/>
    </row>
    <row r="8" spans="1:5" ht="60" customHeight="1" x14ac:dyDescent="0.25">
      <c r="A8" s="86" t="s">
        <v>299</v>
      </c>
      <c r="B8" s="539" t="s">
        <v>228</v>
      </c>
      <c r="C8" s="540"/>
      <c r="D8" s="541"/>
      <c r="E8" s="281"/>
    </row>
    <row r="9" spans="1:5" ht="54.95" customHeight="1" x14ac:dyDescent="0.25">
      <c r="A9" s="34" t="s">
        <v>229</v>
      </c>
      <c r="B9" s="539" t="s">
        <v>230</v>
      </c>
      <c r="C9" s="540"/>
      <c r="D9" s="541"/>
      <c r="E9" s="281"/>
    </row>
    <row r="10" spans="1:5" ht="56.45" customHeight="1" thickBot="1" x14ac:dyDescent="0.3">
      <c r="A10" s="128" t="s">
        <v>231</v>
      </c>
      <c r="B10" s="542" t="s">
        <v>232</v>
      </c>
      <c r="C10" s="543"/>
      <c r="D10" s="544"/>
      <c r="E10" s="282"/>
    </row>
    <row r="11" spans="1:5" ht="15.75" thickBot="1" x14ac:dyDescent="0.3">
      <c r="A11" s="168" t="s">
        <v>234</v>
      </c>
      <c r="B11" s="169"/>
      <c r="C11" s="170"/>
      <c r="D11" s="170"/>
      <c r="E11" s="283"/>
    </row>
    <row r="12" spans="1:5" x14ac:dyDescent="0.25">
      <c r="A12" s="155" t="s">
        <v>235</v>
      </c>
      <c r="B12" s="145"/>
      <c r="C12" s="146"/>
      <c r="D12" s="147"/>
      <c r="E12" s="545" t="s">
        <v>307</v>
      </c>
    </row>
    <row r="13" spans="1:5" ht="19.5" customHeight="1" x14ac:dyDescent="0.25">
      <c r="A13" s="34" t="s">
        <v>236</v>
      </c>
      <c r="B13" s="145"/>
      <c r="C13" s="146"/>
      <c r="D13" s="147"/>
      <c r="E13" s="546"/>
    </row>
    <row r="14" spans="1:5" ht="27.75" customHeight="1" x14ac:dyDescent="0.25">
      <c r="A14" s="34" t="s">
        <v>237</v>
      </c>
      <c r="B14" s="145"/>
      <c r="C14" s="146"/>
      <c r="D14" s="147"/>
      <c r="E14" s="546"/>
    </row>
    <row r="15" spans="1:5" ht="45" x14ac:dyDescent="0.25">
      <c r="A15" s="34" t="s">
        <v>238</v>
      </c>
      <c r="B15" s="145"/>
      <c r="C15" s="146"/>
      <c r="D15" s="147"/>
      <c r="E15" s="546"/>
    </row>
    <row r="16" spans="1:5" ht="19.5" customHeight="1" thickBot="1" x14ac:dyDescent="0.3">
      <c r="A16" s="87" t="s">
        <v>239</v>
      </c>
      <c r="B16" s="148"/>
      <c r="C16" s="149"/>
      <c r="D16" s="150"/>
      <c r="E16" s="547"/>
    </row>
  </sheetData>
  <sheetProtection algorithmName="SHA-512" hashValue="5YhVRzq6oRdeFoNBCcMuzF8jhDNAIWuPU5bww3eZFPmEIwjOVxYckxmDbQRmQRIz/hM0Fg+tafPSBgsMBAabxg==" saltValue="GgJOhsi0VoLiQN3PjacxSw==" spinCount="100000" sheet="1" objects="1" scenarios="1"/>
  <mergeCells count="10">
    <mergeCell ref="B8:D8"/>
    <mergeCell ref="B9:D9"/>
    <mergeCell ref="B10:D10"/>
    <mergeCell ref="E12:E16"/>
    <mergeCell ref="A1:E1"/>
    <mergeCell ref="A3:E3"/>
    <mergeCell ref="B4:D4"/>
    <mergeCell ref="B5:D5"/>
    <mergeCell ref="B6:D6"/>
    <mergeCell ref="B7:D7"/>
  </mergeCells>
  <hyperlinks>
    <hyperlink ref="B7" r:id="rId1"/>
    <hyperlink ref="B8" r:id="rId2"/>
    <hyperlink ref="B10" r:id="rId3"/>
    <hyperlink ref="B9" r:id="rId4"/>
    <hyperlink ref="B6" r:id="rId5"/>
    <hyperlink ref="B5" r:id="rId6"/>
    <hyperlink ref="B4" r:id="rId7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C0F389CD-4E5A-426D-A287-F0A50128D50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Energy</vt:lpstr>
      <vt:lpstr>Emissions</vt:lpstr>
      <vt:lpstr>Water</vt:lpstr>
      <vt:lpstr>Waste</vt:lpstr>
      <vt:lpstr>Grid Reliability &amp; EE</vt:lpstr>
      <vt:lpstr>Safety &amp; Health &amp; Workforce</vt:lpstr>
      <vt:lpstr>Customer, Community, &amp; Economic</vt:lpstr>
      <vt:lpstr>Governance</vt:lpstr>
      <vt:lpstr>Policy &amp; Disclosures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Maddy</dc:creator>
  <cp:keywords/>
  <cp:lastModifiedBy>s297020</cp:lastModifiedBy>
  <cp:lastPrinted>2020-04-29T15:48:10Z</cp:lastPrinted>
  <dcterms:created xsi:type="dcterms:W3CDTF">2020-04-02T20:11:52Z</dcterms:created>
  <dcterms:modified xsi:type="dcterms:W3CDTF">2020-05-27T16:47:59Z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b5ac9643-c7c4-434e-af6f-25cb31fea47f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MCAY9VLfj+SI247g+oyuZlPiwpH2Fws6</vt:lpwstr>
  </property>
</Properties>
</file>